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0115" windowHeight="8010" activeTab="5"/>
  </bookViews>
  <sheets>
    <sheet name="CG-EM_ZNS" sheetId="1" r:id="rId1"/>
    <sheet name="&gt;lim_deteccio" sheetId="31" r:id="rId2"/>
    <sheet name="NGRs" sheetId="13" r:id="rId3"/>
    <sheet name="&gt;NGR_us_actual" sheetId="23" r:id="rId4"/>
    <sheet name="RESULTATS_ZNS" sheetId="28" r:id="rId5"/>
    <sheet name="MATRIU_SIG" sheetId="36" r:id="rId6"/>
  </sheets>
  <definedNames>
    <definedName name="_xlnm._FilterDatabase" localSheetId="1" hidden="1">'&gt;lim_deteccio'!$A$2:$U$100</definedName>
    <definedName name="_xlnm._FilterDatabase" localSheetId="3" hidden="1">'&gt;NGR_us_actual'!$A$2:$U$100</definedName>
    <definedName name="_xlnm._FilterDatabase" localSheetId="0" hidden="1">'CG-EM_ZNS'!$A$2:$U$100</definedName>
  </definedNames>
  <calcPr calcId="144525"/>
</workbook>
</file>

<file path=xl/calcChain.xml><?xml version="1.0" encoding="utf-8"?>
<calcChain xmlns="http://schemas.openxmlformats.org/spreadsheetml/2006/main">
  <c r="AD105" i="23" l="1"/>
  <c r="AB105" i="23"/>
  <c r="AA105" i="23"/>
  <c r="Z105" i="23"/>
  <c r="Y105" i="23"/>
  <c r="E3" i="36" l="1"/>
  <c r="F3" i="36"/>
  <c r="G3" i="36"/>
  <c r="H3" i="36"/>
  <c r="I3" i="36"/>
  <c r="J3" i="36"/>
  <c r="K3" i="36"/>
  <c r="L3" i="36"/>
  <c r="M3" i="36"/>
  <c r="N3" i="36"/>
  <c r="O3" i="36"/>
  <c r="E4" i="36"/>
  <c r="F4" i="36"/>
  <c r="G4" i="36"/>
  <c r="H4" i="36"/>
  <c r="I4" i="36"/>
  <c r="J4" i="36"/>
  <c r="K4" i="36"/>
  <c r="L4" i="36"/>
  <c r="M4" i="36"/>
  <c r="N4" i="36"/>
  <c r="O4" i="36"/>
  <c r="E5" i="36"/>
  <c r="F5" i="36"/>
  <c r="G5" i="36"/>
  <c r="H5" i="36"/>
  <c r="I5" i="36"/>
  <c r="J5" i="36"/>
  <c r="K5" i="36"/>
  <c r="L5" i="36"/>
  <c r="M5" i="36"/>
  <c r="N5" i="36"/>
  <c r="O5" i="36"/>
  <c r="E6" i="36"/>
  <c r="F6" i="36"/>
  <c r="G6" i="36"/>
  <c r="H6" i="36"/>
  <c r="I6" i="36"/>
  <c r="J6" i="36"/>
  <c r="K6" i="36"/>
  <c r="L6" i="36"/>
  <c r="M6" i="36"/>
  <c r="N6" i="36"/>
  <c r="O6" i="36"/>
  <c r="E7" i="36"/>
  <c r="F7" i="36"/>
  <c r="G7" i="36"/>
  <c r="H7" i="36"/>
  <c r="I7" i="36"/>
  <c r="J7" i="36"/>
  <c r="K7" i="36"/>
  <c r="L7" i="36"/>
  <c r="M7" i="36"/>
  <c r="N7" i="36"/>
  <c r="O7" i="36"/>
  <c r="E8" i="36"/>
  <c r="F8" i="36"/>
  <c r="G8" i="36"/>
  <c r="H8" i="36"/>
  <c r="I8" i="36"/>
  <c r="J8" i="36"/>
  <c r="K8" i="36"/>
  <c r="L8" i="36"/>
  <c r="M8" i="36"/>
  <c r="N8" i="36"/>
  <c r="O8" i="36"/>
  <c r="E9" i="36"/>
  <c r="F9" i="36"/>
  <c r="G9" i="36"/>
  <c r="H9" i="36"/>
  <c r="I9" i="36"/>
  <c r="J9" i="36"/>
  <c r="K9" i="36"/>
  <c r="L9" i="36"/>
  <c r="M9" i="36"/>
  <c r="N9" i="36"/>
  <c r="O9" i="36"/>
  <c r="E10" i="36"/>
  <c r="F10" i="36"/>
  <c r="G10" i="36"/>
  <c r="H10" i="36"/>
  <c r="I10" i="36"/>
  <c r="J10" i="36"/>
  <c r="K10" i="36"/>
  <c r="L10" i="36"/>
  <c r="M10" i="36"/>
  <c r="N10" i="36"/>
  <c r="O10" i="36"/>
  <c r="E11" i="36"/>
  <c r="F11" i="36"/>
  <c r="G11" i="36"/>
  <c r="H11" i="36"/>
  <c r="I11" i="36"/>
  <c r="J11" i="36"/>
  <c r="K11" i="36"/>
  <c r="L11" i="36"/>
  <c r="M11" i="36"/>
  <c r="N11" i="36"/>
  <c r="O11" i="36"/>
  <c r="E12" i="36"/>
  <c r="F12" i="36"/>
  <c r="G12" i="36"/>
  <c r="H12" i="36"/>
  <c r="I12" i="36"/>
  <c r="J12" i="36"/>
  <c r="K12" i="36"/>
  <c r="L12" i="36"/>
  <c r="M12" i="36"/>
  <c r="N12" i="36"/>
  <c r="O12" i="36"/>
  <c r="E13" i="36"/>
  <c r="F13" i="36"/>
  <c r="G13" i="36"/>
  <c r="H13" i="36"/>
  <c r="I13" i="36"/>
  <c r="J13" i="36"/>
  <c r="K13" i="36"/>
  <c r="L13" i="36"/>
  <c r="M13" i="36"/>
  <c r="N13" i="36"/>
  <c r="O13" i="36"/>
  <c r="E14" i="36"/>
  <c r="F14" i="36"/>
  <c r="G14" i="36"/>
  <c r="H14" i="36"/>
  <c r="I14" i="36"/>
  <c r="J14" i="36"/>
  <c r="K14" i="36"/>
  <c r="L14" i="36"/>
  <c r="M14" i="36"/>
  <c r="N14" i="36"/>
  <c r="O14" i="36"/>
  <c r="E15" i="36"/>
  <c r="F15" i="36"/>
  <c r="G15" i="36"/>
  <c r="H15" i="36"/>
  <c r="I15" i="36"/>
  <c r="J15" i="36"/>
  <c r="K15" i="36"/>
  <c r="L15" i="36"/>
  <c r="M15" i="36"/>
  <c r="N15" i="36"/>
  <c r="O15" i="36"/>
  <c r="E16" i="36"/>
  <c r="F16" i="36"/>
  <c r="G16" i="36"/>
  <c r="H16" i="36"/>
  <c r="I16" i="36"/>
  <c r="J16" i="36"/>
  <c r="K16" i="36"/>
  <c r="L16" i="36"/>
  <c r="M16" i="36"/>
  <c r="N16" i="36"/>
  <c r="O16" i="36"/>
  <c r="E17" i="36"/>
  <c r="F17" i="36"/>
  <c r="G17" i="36"/>
  <c r="H17" i="36"/>
  <c r="I17" i="36"/>
  <c r="J17" i="36"/>
  <c r="K17" i="36"/>
  <c r="L17" i="36"/>
  <c r="M17" i="36"/>
  <c r="N17" i="36"/>
  <c r="O17" i="36"/>
  <c r="E18" i="36"/>
  <c r="F18" i="36"/>
  <c r="G18" i="36"/>
  <c r="H18" i="36"/>
  <c r="I18" i="36"/>
  <c r="J18" i="36"/>
  <c r="K18" i="36"/>
  <c r="L18" i="36"/>
  <c r="M18" i="36"/>
  <c r="N18" i="36"/>
  <c r="O18" i="36"/>
  <c r="E19" i="36"/>
  <c r="F19" i="36"/>
  <c r="G19" i="36"/>
  <c r="H19" i="36"/>
  <c r="I19" i="36"/>
  <c r="J19" i="36"/>
  <c r="K19" i="36"/>
  <c r="L19" i="36"/>
  <c r="M19" i="36"/>
  <c r="N19" i="36"/>
  <c r="O19" i="36"/>
  <c r="E20" i="36"/>
  <c r="F20" i="36"/>
  <c r="G20" i="36"/>
  <c r="H20" i="36"/>
  <c r="I20" i="36"/>
  <c r="J20" i="36"/>
  <c r="K20" i="36"/>
  <c r="L20" i="36"/>
  <c r="M20" i="36"/>
  <c r="N20" i="36"/>
  <c r="O20" i="36"/>
  <c r="E21" i="36"/>
  <c r="F21" i="36"/>
  <c r="G21" i="36"/>
  <c r="H21" i="36"/>
  <c r="I21" i="36"/>
  <c r="J21" i="36"/>
  <c r="K21" i="36"/>
  <c r="L21" i="36"/>
  <c r="M21" i="36"/>
  <c r="N21" i="36"/>
  <c r="O21" i="36"/>
  <c r="E22" i="36"/>
  <c r="F22" i="36"/>
  <c r="G22" i="36"/>
  <c r="H22" i="36"/>
  <c r="I22" i="36"/>
  <c r="J22" i="36"/>
  <c r="K22" i="36"/>
  <c r="L22" i="36"/>
  <c r="M22" i="36"/>
  <c r="N22" i="36"/>
  <c r="O22" i="36"/>
  <c r="E23" i="36"/>
  <c r="F23" i="36"/>
  <c r="G23" i="36"/>
  <c r="H23" i="36"/>
  <c r="I23" i="36"/>
  <c r="J23" i="36"/>
  <c r="K23" i="36"/>
  <c r="L23" i="36"/>
  <c r="M23" i="36"/>
  <c r="N23" i="36"/>
  <c r="O23" i="36"/>
  <c r="E24" i="36"/>
  <c r="F24" i="36"/>
  <c r="G24" i="36"/>
  <c r="H24" i="36"/>
  <c r="I24" i="36"/>
  <c r="J24" i="36"/>
  <c r="K24" i="36"/>
  <c r="L24" i="36"/>
  <c r="M24" i="36"/>
  <c r="N24" i="36"/>
  <c r="O24" i="36"/>
  <c r="E25" i="36"/>
  <c r="F25" i="36"/>
  <c r="G25" i="36"/>
  <c r="H25" i="36"/>
  <c r="I25" i="36"/>
  <c r="J25" i="36"/>
  <c r="K25" i="36"/>
  <c r="L25" i="36"/>
  <c r="M25" i="36"/>
  <c r="N25" i="36"/>
  <c r="O25" i="36"/>
  <c r="E26" i="36"/>
  <c r="F26" i="36"/>
  <c r="G26" i="36"/>
  <c r="H26" i="36"/>
  <c r="I26" i="36"/>
  <c r="J26" i="36"/>
  <c r="K26" i="36"/>
  <c r="L26" i="36"/>
  <c r="M26" i="36"/>
  <c r="N26" i="36"/>
  <c r="O26" i="36"/>
  <c r="E27" i="36"/>
  <c r="F27" i="36"/>
  <c r="G27" i="36"/>
  <c r="H27" i="36"/>
  <c r="I27" i="36"/>
  <c r="J27" i="36"/>
  <c r="K27" i="36"/>
  <c r="L27" i="36"/>
  <c r="M27" i="36"/>
  <c r="N27" i="36"/>
  <c r="O27" i="36"/>
  <c r="E28" i="36"/>
  <c r="F28" i="36"/>
  <c r="G28" i="36"/>
  <c r="H28" i="36"/>
  <c r="I28" i="36"/>
  <c r="J28" i="36"/>
  <c r="K28" i="36"/>
  <c r="L28" i="36"/>
  <c r="M28" i="36"/>
  <c r="N28" i="36"/>
  <c r="O28" i="36"/>
  <c r="E29" i="36"/>
  <c r="F29" i="36"/>
  <c r="G29" i="36"/>
  <c r="H29" i="36"/>
  <c r="I29" i="36"/>
  <c r="J29" i="36"/>
  <c r="K29" i="36"/>
  <c r="L29" i="36"/>
  <c r="M29" i="36"/>
  <c r="N29" i="36"/>
  <c r="O29" i="36"/>
  <c r="E30" i="36"/>
  <c r="F30" i="36"/>
  <c r="G30" i="36"/>
  <c r="H30" i="36"/>
  <c r="I30" i="36"/>
  <c r="J30" i="36"/>
  <c r="K30" i="36"/>
  <c r="L30" i="36"/>
  <c r="M30" i="36"/>
  <c r="N30" i="36"/>
  <c r="O30" i="36"/>
  <c r="E31" i="36"/>
  <c r="F31" i="36"/>
  <c r="G31" i="36"/>
  <c r="H31" i="36"/>
  <c r="I31" i="36"/>
  <c r="J31" i="36"/>
  <c r="K31" i="36"/>
  <c r="L31" i="36"/>
  <c r="M31" i="36"/>
  <c r="N31" i="36"/>
  <c r="O31" i="36"/>
  <c r="E32" i="36"/>
  <c r="F32" i="36"/>
  <c r="G32" i="36"/>
  <c r="H32" i="36"/>
  <c r="I32" i="36"/>
  <c r="J32" i="36"/>
  <c r="K32" i="36"/>
  <c r="L32" i="36"/>
  <c r="M32" i="36"/>
  <c r="N32" i="36"/>
  <c r="O32" i="36"/>
  <c r="E33" i="36"/>
  <c r="F33" i="36"/>
  <c r="G33" i="36"/>
  <c r="H33" i="36"/>
  <c r="I33" i="36"/>
  <c r="J33" i="36"/>
  <c r="K33" i="36"/>
  <c r="L33" i="36"/>
  <c r="M33" i="36"/>
  <c r="N33" i="36"/>
  <c r="O33" i="36"/>
  <c r="E34" i="36"/>
  <c r="F34" i="36"/>
  <c r="G34" i="36"/>
  <c r="H34" i="36"/>
  <c r="I34" i="36"/>
  <c r="J34" i="36"/>
  <c r="K34" i="36"/>
  <c r="L34" i="36"/>
  <c r="M34" i="36"/>
  <c r="N34" i="36"/>
  <c r="O34" i="36"/>
  <c r="E35" i="36"/>
  <c r="F35" i="36"/>
  <c r="G35" i="36"/>
  <c r="H35" i="36"/>
  <c r="I35" i="36"/>
  <c r="J35" i="36"/>
  <c r="K35" i="36"/>
  <c r="L35" i="36"/>
  <c r="M35" i="36"/>
  <c r="N35" i="36"/>
  <c r="O35" i="36"/>
  <c r="E36" i="36"/>
  <c r="F36" i="36"/>
  <c r="G36" i="36"/>
  <c r="H36" i="36"/>
  <c r="I36" i="36"/>
  <c r="J36" i="36"/>
  <c r="K36" i="36"/>
  <c r="L36" i="36"/>
  <c r="M36" i="36"/>
  <c r="N36" i="36"/>
  <c r="O36" i="36"/>
  <c r="E37" i="36"/>
  <c r="F37" i="36"/>
  <c r="G37" i="36"/>
  <c r="H37" i="36"/>
  <c r="I37" i="36"/>
  <c r="J37" i="36"/>
  <c r="K37" i="36"/>
  <c r="L37" i="36"/>
  <c r="M37" i="36"/>
  <c r="N37" i="36"/>
  <c r="O37" i="36"/>
  <c r="E38" i="36"/>
  <c r="F38" i="36"/>
  <c r="G38" i="36"/>
  <c r="H38" i="36"/>
  <c r="I38" i="36"/>
  <c r="J38" i="36"/>
  <c r="K38" i="36"/>
  <c r="L38" i="36"/>
  <c r="M38" i="36"/>
  <c r="N38" i="36"/>
  <c r="O38" i="36"/>
  <c r="E39" i="36"/>
  <c r="F39" i="36"/>
  <c r="G39" i="36"/>
  <c r="H39" i="36"/>
  <c r="I39" i="36"/>
  <c r="J39" i="36"/>
  <c r="K39" i="36"/>
  <c r="L39" i="36"/>
  <c r="M39" i="36"/>
  <c r="N39" i="36"/>
  <c r="O39" i="36"/>
  <c r="E40" i="36"/>
  <c r="F40" i="36"/>
  <c r="G40" i="36"/>
  <c r="H40" i="36"/>
  <c r="I40" i="36"/>
  <c r="J40" i="36"/>
  <c r="K40" i="36"/>
  <c r="L40" i="36"/>
  <c r="M40" i="36"/>
  <c r="N40" i="36"/>
  <c r="O40" i="36"/>
  <c r="E41" i="36"/>
  <c r="F41" i="36"/>
  <c r="G41" i="36"/>
  <c r="H41" i="36"/>
  <c r="I41" i="36"/>
  <c r="J41" i="36"/>
  <c r="K41" i="36"/>
  <c r="L41" i="36"/>
  <c r="M41" i="36"/>
  <c r="N41" i="36"/>
  <c r="O41" i="36"/>
  <c r="E42" i="36"/>
  <c r="F42" i="36"/>
  <c r="G42" i="36"/>
  <c r="H42" i="36"/>
  <c r="I42" i="36"/>
  <c r="J42" i="36"/>
  <c r="K42" i="36"/>
  <c r="L42" i="36"/>
  <c r="M42" i="36"/>
  <c r="N42" i="36"/>
  <c r="O42" i="36"/>
  <c r="E43" i="36"/>
  <c r="F43" i="36"/>
  <c r="G43" i="36"/>
  <c r="H43" i="36"/>
  <c r="I43" i="36"/>
  <c r="J43" i="36"/>
  <c r="K43" i="36"/>
  <c r="L43" i="36"/>
  <c r="M43" i="36"/>
  <c r="N43" i="36"/>
  <c r="O43" i="36"/>
  <c r="E44" i="36"/>
  <c r="F44" i="36"/>
  <c r="G44" i="36"/>
  <c r="H44" i="36"/>
  <c r="I44" i="36"/>
  <c r="J44" i="36"/>
  <c r="K44" i="36"/>
  <c r="L44" i="36"/>
  <c r="M44" i="36"/>
  <c r="N44" i="36"/>
  <c r="O44" i="36"/>
  <c r="E45" i="36"/>
  <c r="F45" i="36"/>
  <c r="G45" i="36"/>
  <c r="H45" i="36"/>
  <c r="I45" i="36"/>
  <c r="J45" i="36"/>
  <c r="K45" i="36"/>
  <c r="L45" i="36"/>
  <c r="M45" i="36"/>
  <c r="N45" i="36"/>
  <c r="O45" i="36"/>
  <c r="E46" i="36"/>
  <c r="F46" i="36"/>
  <c r="G46" i="36"/>
  <c r="H46" i="36"/>
  <c r="I46" i="36"/>
  <c r="J46" i="36"/>
  <c r="K46" i="36"/>
  <c r="L46" i="36"/>
  <c r="M46" i="36"/>
  <c r="N46" i="36"/>
  <c r="O46" i="36"/>
  <c r="E47" i="36"/>
  <c r="F47" i="36"/>
  <c r="G47" i="36"/>
  <c r="H47" i="36"/>
  <c r="I47" i="36"/>
  <c r="J47" i="36"/>
  <c r="K47" i="36"/>
  <c r="L47" i="36"/>
  <c r="M47" i="36"/>
  <c r="N47" i="36"/>
  <c r="O47" i="36"/>
  <c r="E48" i="36"/>
  <c r="F48" i="36"/>
  <c r="G48" i="36"/>
  <c r="H48" i="36"/>
  <c r="I48" i="36"/>
  <c r="J48" i="36"/>
  <c r="K48" i="36"/>
  <c r="L48" i="36"/>
  <c r="M48" i="36"/>
  <c r="N48" i="36"/>
  <c r="O48" i="36"/>
  <c r="E49" i="36"/>
  <c r="F49" i="36"/>
  <c r="G49" i="36"/>
  <c r="H49" i="36"/>
  <c r="I49" i="36"/>
  <c r="J49" i="36"/>
  <c r="K49" i="36"/>
  <c r="L49" i="36"/>
  <c r="M49" i="36"/>
  <c r="N49" i="36"/>
  <c r="O49" i="36"/>
  <c r="E50" i="36"/>
  <c r="F50" i="36"/>
  <c r="G50" i="36"/>
  <c r="H50" i="36"/>
  <c r="I50" i="36"/>
  <c r="J50" i="36"/>
  <c r="K50" i="36"/>
  <c r="L50" i="36"/>
  <c r="M50" i="36"/>
  <c r="N50" i="36"/>
  <c r="O50" i="36"/>
  <c r="E51" i="36"/>
  <c r="F51" i="36"/>
  <c r="G51" i="36"/>
  <c r="H51" i="36"/>
  <c r="I51" i="36"/>
  <c r="J51" i="36"/>
  <c r="K51" i="36"/>
  <c r="L51" i="36"/>
  <c r="M51" i="36"/>
  <c r="N51" i="36"/>
  <c r="O51" i="36"/>
  <c r="E52" i="36"/>
  <c r="F52" i="36"/>
  <c r="G52" i="36"/>
  <c r="H52" i="36"/>
  <c r="I52" i="36"/>
  <c r="J52" i="36"/>
  <c r="K52" i="36"/>
  <c r="L52" i="36"/>
  <c r="M52" i="36"/>
  <c r="N52" i="36"/>
  <c r="O52" i="36"/>
  <c r="E53" i="36"/>
  <c r="F53" i="36"/>
  <c r="G53" i="36"/>
  <c r="H53" i="36"/>
  <c r="I53" i="36"/>
  <c r="J53" i="36"/>
  <c r="K53" i="36"/>
  <c r="L53" i="36"/>
  <c r="M53" i="36"/>
  <c r="N53" i="36"/>
  <c r="O53" i="36"/>
  <c r="E54" i="36"/>
  <c r="F54" i="36"/>
  <c r="G54" i="36"/>
  <c r="H54" i="36"/>
  <c r="I54" i="36"/>
  <c r="J54" i="36"/>
  <c r="K54" i="36"/>
  <c r="L54" i="36"/>
  <c r="M54" i="36"/>
  <c r="N54" i="36"/>
  <c r="O54" i="36"/>
  <c r="E55" i="36"/>
  <c r="F55" i="36"/>
  <c r="G55" i="36"/>
  <c r="H55" i="36"/>
  <c r="I55" i="36"/>
  <c r="J55" i="36"/>
  <c r="K55" i="36"/>
  <c r="L55" i="36"/>
  <c r="M55" i="36"/>
  <c r="N55" i="36"/>
  <c r="O55" i="36"/>
  <c r="E56" i="36"/>
  <c r="F56" i="36"/>
  <c r="G56" i="36"/>
  <c r="H56" i="36"/>
  <c r="I56" i="36"/>
  <c r="J56" i="36"/>
  <c r="K56" i="36"/>
  <c r="L56" i="36"/>
  <c r="M56" i="36"/>
  <c r="N56" i="36"/>
  <c r="O56" i="36"/>
  <c r="E57" i="36"/>
  <c r="F57" i="36"/>
  <c r="G57" i="36"/>
  <c r="H57" i="36"/>
  <c r="I57" i="36"/>
  <c r="J57" i="36"/>
  <c r="K57" i="36"/>
  <c r="L57" i="36"/>
  <c r="M57" i="36"/>
  <c r="N57" i="36"/>
  <c r="O57" i="36"/>
  <c r="E58" i="36"/>
  <c r="F58" i="36"/>
  <c r="G58" i="36"/>
  <c r="H58" i="36"/>
  <c r="I58" i="36"/>
  <c r="J58" i="36"/>
  <c r="K58" i="36"/>
  <c r="L58" i="36"/>
  <c r="M58" i="36"/>
  <c r="N58" i="36"/>
  <c r="O58" i="36"/>
  <c r="E59" i="36"/>
  <c r="F59" i="36"/>
  <c r="G59" i="36"/>
  <c r="H59" i="36"/>
  <c r="I59" i="36"/>
  <c r="J59" i="36"/>
  <c r="K59" i="36"/>
  <c r="L59" i="36"/>
  <c r="M59" i="36"/>
  <c r="N59" i="36"/>
  <c r="O59" i="36"/>
  <c r="E60" i="36"/>
  <c r="F60" i="36"/>
  <c r="G60" i="36"/>
  <c r="H60" i="36"/>
  <c r="I60" i="36"/>
  <c r="J60" i="36"/>
  <c r="K60" i="36"/>
  <c r="L60" i="36"/>
  <c r="M60" i="36"/>
  <c r="N60" i="36"/>
  <c r="O60" i="36"/>
  <c r="E61" i="36"/>
  <c r="F61" i="36"/>
  <c r="G61" i="36"/>
  <c r="H61" i="36"/>
  <c r="I61" i="36"/>
  <c r="J61" i="36"/>
  <c r="K61" i="36"/>
  <c r="L61" i="36"/>
  <c r="M61" i="36"/>
  <c r="N61" i="36"/>
  <c r="O61" i="36"/>
  <c r="E62" i="36"/>
  <c r="F62" i="36"/>
  <c r="G62" i="36"/>
  <c r="H62" i="36"/>
  <c r="I62" i="36"/>
  <c r="J62" i="36"/>
  <c r="K62" i="36"/>
  <c r="L62" i="36"/>
  <c r="M62" i="36"/>
  <c r="N62" i="36"/>
  <c r="O62" i="36"/>
  <c r="E63" i="36"/>
  <c r="F63" i="36"/>
  <c r="G63" i="36"/>
  <c r="H63" i="36"/>
  <c r="I63" i="36"/>
  <c r="J63" i="36"/>
  <c r="K63" i="36"/>
  <c r="L63" i="36"/>
  <c r="M63" i="36"/>
  <c r="N63" i="36"/>
  <c r="O63" i="36"/>
  <c r="E64" i="36"/>
  <c r="F64" i="36"/>
  <c r="G64" i="36"/>
  <c r="H64" i="36"/>
  <c r="I64" i="36"/>
  <c r="J64" i="36"/>
  <c r="K64" i="36"/>
  <c r="L64" i="36"/>
  <c r="M64" i="36"/>
  <c r="N64" i="36"/>
  <c r="O64" i="36"/>
  <c r="E65" i="36"/>
  <c r="F65" i="36"/>
  <c r="G65" i="36"/>
  <c r="H65" i="36"/>
  <c r="I65" i="36"/>
  <c r="J65" i="36"/>
  <c r="K65" i="36"/>
  <c r="L65" i="36"/>
  <c r="M65" i="36"/>
  <c r="N65" i="36"/>
  <c r="O65" i="36"/>
  <c r="E66" i="36"/>
  <c r="F66" i="36"/>
  <c r="G66" i="36"/>
  <c r="H66" i="36"/>
  <c r="I66" i="36"/>
  <c r="J66" i="36"/>
  <c r="K66" i="36"/>
  <c r="L66" i="36"/>
  <c r="M66" i="36"/>
  <c r="N66" i="36"/>
  <c r="O66" i="36"/>
  <c r="E67" i="36"/>
  <c r="F67" i="36"/>
  <c r="G67" i="36"/>
  <c r="H67" i="36"/>
  <c r="I67" i="36"/>
  <c r="J67" i="36"/>
  <c r="K67" i="36"/>
  <c r="L67" i="36"/>
  <c r="M67" i="36"/>
  <c r="N67" i="36"/>
  <c r="O67" i="36"/>
  <c r="E68" i="36"/>
  <c r="F68" i="36"/>
  <c r="G68" i="36"/>
  <c r="H68" i="36"/>
  <c r="I68" i="36"/>
  <c r="J68" i="36"/>
  <c r="K68" i="36"/>
  <c r="L68" i="36"/>
  <c r="M68" i="36"/>
  <c r="N68" i="36"/>
  <c r="O68" i="36"/>
  <c r="E69" i="36"/>
  <c r="F69" i="36"/>
  <c r="G69" i="36"/>
  <c r="H69" i="36"/>
  <c r="I69" i="36"/>
  <c r="J69" i="36"/>
  <c r="K69" i="36"/>
  <c r="L69" i="36"/>
  <c r="M69" i="36"/>
  <c r="N69" i="36"/>
  <c r="O69" i="36"/>
  <c r="E70" i="36"/>
  <c r="F70" i="36"/>
  <c r="G70" i="36"/>
  <c r="H70" i="36"/>
  <c r="I70" i="36"/>
  <c r="J70" i="36"/>
  <c r="K70" i="36"/>
  <c r="L70" i="36"/>
  <c r="M70" i="36"/>
  <c r="N70" i="36"/>
  <c r="O70" i="36"/>
  <c r="E71" i="36"/>
  <c r="F71" i="36"/>
  <c r="G71" i="36"/>
  <c r="H71" i="36"/>
  <c r="I71" i="36"/>
  <c r="J71" i="36"/>
  <c r="K71" i="36"/>
  <c r="L71" i="36"/>
  <c r="M71" i="36"/>
  <c r="N71" i="36"/>
  <c r="O71" i="36"/>
  <c r="E72" i="36"/>
  <c r="F72" i="36"/>
  <c r="G72" i="36"/>
  <c r="H72" i="36"/>
  <c r="I72" i="36"/>
  <c r="J72" i="36"/>
  <c r="K72" i="36"/>
  <c r="L72" i="36"/>
  <c r="M72" i="36"/>
  <c r="N72" i="36"/>
  <c r="O72" i="36"/>
  <c r="E73" i="36"/>
  <c r="F73" i="36"/>
  <c r="G73" i="36"/>
  <c r="H73" i="36"/>
  <c r="I73" i="36"/>
  <c r="J73" i="36"/>
  <c r="K73" i="36"/>
  <c r="L73" i="36"/>
  <c r="M73" i="36"/>
  <c r="N73" i="36"/>
  <c r="O73" i="36"/>
  <c r="E74" i="36"/>
  <c r="F74" i="36"/>
  <c r="G74" i="36"/>
  <c r="H74" i="36"/>
  <c r="I74" i="36"/>
  <c r="J74" i="36"/>
  <c r="K74" i="36"/>
  <c r="L74" i="36"/>
  <c r="M74" i="36"/>
  <c r="N74" i="36"/>
  <c r="O74" i="36"/>
  <c r="E75" i="36"/>
  <c r="F75" i="36"/>
  <c r="G75" i="36"/>
  <c r="H75" i="36"/>
  <c r="I75" i="36"/>
  <c r="J75" i="36"/>
  <c r="K75" i="36"/>
  <c r="L75" i="36"/>
  <c r="M75" i="36"/>
  <c r="N75" i="36"/>
  <c r="O75" i="36"/>
  <c r="E76" i="36"/>
  <c r="F76" i="36"/>
  <c r="G76" i="36"/>
  <c r="H76" i="36"/>
  <c r="I76" i="36"/>
  <c r="J76" i="36"/>
  <c r="K76" i="36"/>
  <c r="L76" i="36"/>
  <c r="M76" i="36"/>
  <c r="N76" i="36"/>
  <c r="O76" i="36"/>
  <c r="E77" i="36"/>
  <c r="F77" i="36"/>
  <c r="G77" i="36"/>
  <c r="H77" i="36"/>
  <c r="I77" i="36"/>
  <c r="J77" i="36"/>
  <c r="K77" i="36"/>
  <c r="L77" i="36"/>
  <c r="M77" i="36"/>
  <c r="N77" i="36"/>
  <c r="O77" i="36"/>
  <c r="E78" i="36"/>
  <c r="F78" i="36"/>
  <c r="G78" i="36"/>
  <c r="H78" i="36"/>
  <c r="I78" i="36"/>
  <c r="J78" i="36"/>
  <c r="K78" i="36"/>
  <c r="L78" i="36"/>
  <c r="M78" i="36"/>
  <c r="N78" i="36"/>
  <c r="O78" i="36"/>
  <c r="E79" i="36"/>
  <c r="F79" i="36"/>
  <c r="G79" i="36"/>
  <c r="H79" i="36"/>
  <c r="I79" i="36"/>
  <c r="J79" i="36"/>
  <c r="K79" i="36"/>
  <c r="L79" i="36"/>
  <c r="M79" i="36"/>
  <c r="N79" i="36"/>
  <c r="O79" i="36"/>
  <c r="E80" i="36"/>
  <c r="F80" i="36"/>
  <c r="G80" i="36"/>
  <c r="H80" i="36"/>
  <c r="I80" i="36"/>
  <c r="J80" i="36"/>
  <c r="K80" i="36"/>
  <c r="L80" i="36"/>
  <c r="M80" i="36"/>
  <c r="N80" i="36"/>
  <c r="O80" i="36"/>
  <c r="E81" i="36"/>
  <c r="F81" i="36"/>
  <c r="G81" i="36"/>
  <c r="H81" i="36"/>
  <c r="I81" i="36"/>
  <c r="J81" i="36"/>
  <c r="K81" i="36"/>
  <c r="L81" i="36"/>
  <c r="M81" i="36"/>
  <c r="N81" i="36"/>
  <c r="O81" i="36"/>
  <c r="F2" i="36"/>
  <c r="G2" i="36"/>
  <c r="H2" i="36"/>
  <c r="I2" i="36"/>
  <c r="J2" i="36"/>
  <c r="K2" i="36"/>
  <c r="L2" i="36"/>
  <c r="M2" i="36"/>
  <c r="N2" i="36"/>
  <c r="O2" i="36"/>
  <c r="E2" i="36"/>
  <c r="AB115" i="31"/>
  <c r="AB114" i="31"/>
  <c r="AB113" i="31"/>
  <c r="AB112" i="31"/>
  <c r="AB111" i="31"/>
  <c r="AB110" i="31"/>
  <c r="AB109" i="31"/>
  <c r="AB108" i="31"/>
  <c r="AB107" i="31"/>
  <c r="AB106" i="31"/>
  <c r="AB105" i="31"/>
  <c r="AB4" i="31"/>
  <c r="AB5" i="31"/>
  <c r="AB6" i="31"/>
  <c r="AB7" i="31"/>
  <c r="AB8" i="31"/>
  <c r="AB9" i="31"/>
  <c r="AB10" i="31"/>
  <c r="AB11" i="31"/>
  <c r="AB12" i="31"/>
  <c r="AB13" i="31"/>
  <c r="AB14" i="31"/>
  <c r="AB15" i="31"/>
  <c r="AB16" i="31"/>
  <c r="AB17" i="31"/>
  <c r="AB18" i="31"/>
  <c r="AB19" i="31"/>
  <c r="AB20" i="31"/>
  <c r="AB21" i="31"/>
  <c r="AB22" i="31"/>
  <c r="AB23" i="31"/>
  <c r="AB24" i="31"/>
  <c r="AB25" i="31"/>
  <c r="AB26" i="31"/>
  <c r="AB27" i="31"/>
  <c r="AB28" i="31"/>
  <c r="AB29" i="31"/>
  <c r="AB30" i="31"/>
  <c r="AB31" i="31"/>
  <c r="AB32" i="31"/>
  <c r="AB33" i="31"/>
  <c r="AB34" i="31"/>
  <c r="AB35" i="31"/>
  <c r="AB36" i="31"/>
  <c r="AB37" i="31"/>
  <c r="AB38" i="31"/>
  <c r="AB39" i="31"/>
  <c r="AB40" i="31"/>
  <c r="AB41" i="31"/>
  <c r="AB42" i="31"/>
  <c r="AB43" i="31"/>
  <c r="AB44" i="31"/>
  <c r="AB45" i="31"/>
  <c r="AB46" i="31"/>
  <c r="AB47" i="31"/>
  <c r="AB48" i="31"/>
  <c r="AB49" i="31"/>
  <c r="AB50" i="31"/>
  <c r="AB51" i="31"/>
  <c r="AB52" i="31"/>
  <c r="AB53" i="31"/>
  <c r="AB54" i="31"/>
  <c r="AB55" i="31"/>
  <c r="AB56" i="31"/>
  <c r="AB57" i="31"/>
  <c r="AB58" i="31"/>
  <c r="AB59" i="31"/>
  <c r="AB60" i="31"/>
  <c r="AB61" i="31"/>
  <c r="AB62" i="31"/>
  <c r="AB63" i="31"/>
  <c r="AB64" i="31"/>
  <c r="AB65" i="31"/>
  <c r="AB66" i="31"/>
  <c r="AB67" i="31"/>
  <c r="AB68" i="31"/>
  <c r="AB69" i="31"/>
  <c r="AB70" i="31"/>
  <c r="AB71" i="31"/>
  <c r="AB72" i="31"/>
  <c r="AB73" i="31"/>
  <c r="AB74" i="31"/>
  <c r="AB75" i="31"/>
  <c r="AB76" i="31"/>
  <c r="AB77" i="31"/>
  <c r="AB78" i="31"/>
  <c r="AB79" i="31"/>
  <c r="AB80" i="31"/>
  <c r="AB81" i="31"/>
  <c r="AB82" i="31"/>
  <c r="AB83" i="31"/>
  <c r="AB84" i="31"/>
  <c r="AB85" i="31"/>
  <c r="AB86" i="31"/>
  <c r="AB87" i="31"/>
  <c r="AB88" i="31"/>
  <c r="AB89" i="31"/>
  <c r="AB90" i="31"/>
  <c r="AB91" i="31"/>
  <c r="AB92" i="31"/>
  <c r="AB93" i="31"/>
  <c r="AB94" i="31"/>
  <c r="AB95" i="31"/>
  <c r="AB96" i="31"/>
  <c r="AB97" i="31"/>
  <c r="AB98" i="31"/>
  <c r="AB99" i="31"/>
  <c r="AB100" i="31"/>
  <c r="AB3" i="31"/>
  <c r="AC106" i="31"/>
  <c r="AC107" i="31"/>
  <c r="AC108" i="31"/>
  <c r="AC109" i="31"/>
  <c r="AC110" i="31"/>
  <c r="AC111" i="31"/>
  <c r="AC112" i="31"/>
  <c r="AC113" i="31"/>
  <c r="AC114" i="31"/>
  <c r="AC115" i="31"/>
  <c r="AC105" i="31"/>
  <c r="AC4" i="31"/>
  <c r="AC5" i="31"/>
  <c r="AC6" i="31"/>
  <c r="AC7" i="31"/>
  <c r="AC8" i="31"/>
  <c r="AC9" i="31"/>
  <c r="AC10" i="31"/>
  <c r="AC11" i="31"/>
  <c r="AC12" i="31"/>
  <c r="AC13" i="31"/>
  <c r="AC14" i="31"/>
  <c r="AC15" i="31"/>
  <c r="AC16" i="31"/>
  <c r="AC17" i="31"/>
  <c r="AC18" i="31"/>
  <c r="AC19" i="31"/>
  <c r="AC20" i="31"/>
  <c r="AC21" i="31"/>
  <c r="AC22" i="31"/>
  <c r="AC23" i="31"/>
  <c r="AC24" i="31"/>
  <c r="AC25" i="31"/>
  <c r="AC26" i="31"/>
  <c r="AC27" i="31"/>
  <c r="AC28" i="31"/>
  <c r="AC29" i="31"/>
  <c r="AC30" i="31"/>
  <c r="AC31" i="31"/>
  <c r="AC32" i="31"/>
  <c r="AC33" i="31"/>
  <c r="AC34" i="31"/>
  <c r="AC35" i="31"/>
  <c r="AC36" i="31"/>
  <c r="AC37" i="31"/>
  <c r="AC38" i="31"/>
  <c r="AC39" i="31"/>
  <c r="AC40" i="31"/>
  <c r="AC41" i="31"/>
  <c r="AC42" i="31"/>
  <c r="AC43" i="31"/>
  <c r="AC44" i="31"/>
  <c r="AC45" i="31"/>
  <c r="AC46" i="31"/>
  <c r="AC47" i="31"/>
  <c r="AC48" i="31"/>
  <c r="AC49" i="31"/>
  <c r="AC50" i="31"/>
  <c r="AC51" i="31"/>
  <c r="AC52" i="31"/>
  <c r="AC53" i="31"/>
  <c r="AC54" i="31"/>
  <c r="AC55" i="31"/>
  <c r="AC56" i="31"/>
  <c r="AC57" i="31"/>
  <c r="AC58" i="31"/>
  <c r="AC59" i="31"/>
  <c r="AC60" i="31"/>
  <c r="AC61" i="31"/>
  <c r="AC62" i="31"/>
  <c r="AC63" i="31"/>
  <c r="AC64" i="31"/>
  <c r="AC65" i="31"/>
  <c r="AC66" i="31"/>
  <c r="AC67" i="31"/>
  <c r="AC68" i="31"/>
  <c r="AC69" i="31"/>
  <c r="AC70" i="31"/>
  <c r="AC71" i="31"/>
  <c r="AC72" i="31"/>
  <c r="AC73" i="31"/>
  <c r="AC74" i="31"/>
  <c r="AC75" i="31"/>
  <c r="AC76" i="31"/>
  <c r="AC77" i="31"/>
  <c r="AC78" i="31"/>
  <c r="AC79" i="31"/>
  <c r="AC80" i="31"/>
  <c r="AC81" i="31"/>
  <c r="AC82" i="31"/>
  <c r="AC83" i="31"/>
  <c r="AC84" i="31"/>
  <c r="AC85" i="31"/>
  <c r="AC86" i="31"/>
  <c r="AC87" i="31"/>
  <c r="AC88" i="31"/>
  <c r="AC89" i="31"/>
  <c r="AC90" i="31"/>
  <c r="AC91" i="31"/>
  <c r="AC92" i="31"/>
  <c r="AC93" i="31"/>
  <c r="AC94" i="31"/>
  <c r="AC95" i="31"/>
  <c r="AC96" i="31"/>
  <c r="AC97" i="31"/>
  <c r="AC98" i="31"/>
  <c r="AC99" i="31"/>
  <c r="AC100" i="31"/>
  <c r="AC3" i="31"/>
  <c r="AA3" i="31"/>
  <c r="Y105" i="31"/>
  <c r="K115" i="31"/>
  <c r="H105" i="31"/>
  <c r="I105" i="31"/>
  <c r="J105" i="31"/>
  <c r="K105" i="31"/>
  <c r="L105" i="31"/>
  <c r="M105" i="31"/>
  <c r="N105" i="31"/>
  <c r="O105" i="31"/>
  <c r="P105" i="31"/>
  <c r="Q105" i="31"/>
  <c r="R105" i="31"/>
  <c r="S105" i="31"/>
  <c r="T105" i="31"/>
  <c r="U105" i="31"/>
  <c r="V105" i="31"/>
  <c r="H106" i="31"/>
  <c r="I106" i="31"/>
  <c r="J106" i="31"/>
  <c r="K106" i="31"/>
  <c r="L106" i="31"/>
  <c r="M106" i="31"/>
  <c r="N106" i="31"/>
  <c r="O106" i="31"/>
  <c r="P106" i="31"/>
  <c r="Q106" i="31"/>
  <c r="R106" i="31"/>
  <c r="S106" i="31"/>
  <c r="T106" i="31"/>
  <c r="U106" i="31"/>
  <c r="V106" i="31"/>
  <c r="H107" i="31"/>
  <c r="I107" i="31"/>
  <c r="J107" i="31"/>
  <c r="K107" i="31"/>
  <c r="L107" i="31"/>
  <c r="M107" i="31"/>
  <c r="N107" i="31"/>
  <c r="O107" i="31"/>
  <c r="P107" i="31"/>
  <c r="Q107" i="31"/>
  <c r="R107" i="31"/>
  <c r="S107" i="31"/>
  <c r="T107" i="31"/>
  <c r="U107" i="31"/>
  <c r="V107" i="31"/>
  <c r="H108" i="31"/>
  <c r="I108" i="31"/>
  <c r="J108" i="31"/>
  <c r="K108" i="31"/>
  <c r="L108" i="31"/>
  <c r="M108" i="31"/>
  <c r="N108" i="31"/>
  <c r="O108" i="31"/>
  <c r="P108" i="31"/>
  <c r="Q108" i="31"/>
  <c r="R108" i="31"/>
  <c r="S108" i="31"/>
  <c r="T108" i="31"/>
  <c r="U108" i="31"/>
  <c r="V108" i="31"/>
  <c r="H109" i="31"/>
  <c r="I109" i="31"/>
  <c r="J109" i="31"/>
  <c r="K109" i="31"/>
  <c r="L109" i="31"/>
  <c r="M109" i="31"/>
  <c r="N109" i="31"/>
  <c r="O109" i="31"/>
  <c r="P109" i="31"/>
  <c r="Q109" i="31"/>
  <c r="R109" i="31"/>
  <c r="S109" i="31"/>
  <c r="T109" i="31"/>
  <c r="U109" i="31"/>
  <c r="V109" i="31"/>
  <c r="H110" i="31"/>
  <c r="I110" i="31"/>
  <c r="J110" i="31"/>
  <c r="K110" i="31"/>
  <c r="L110" i="31"/>
  <c r="M110" i="31"/>
  <c r="N110" i="31"/>
  <c r="O110" i="31"/>
  <c r="P110" i="31"/>
  <c r="Q110" i="31"/>
  <c r="R110" i="31"/>
  <c r="S110" i="31"/>
  <c r="T110" i="31"/>
  <c r="U110" i="31"/>
  <c r="V110" i="31"/>
  <c r="H111" i="31"/>
  <c r="I111" i="31"/>
  <c r="J111" i="31"/>
  <c r="K111" i="31"/>
  <c r="L111" i="31"/>
  <c r="M111" i="31"/>
  <c r="N111" i="31"/>
  <c r="O111" i="31"/>
  <c r="P111" i="31"/>
  <c r="Q111" i="31"/>
  <c r="R111" i="31"/>
  <c r="S111" i="31"/>
  <c r="T111" i="31"/>
  <c r="U111" i="31"/>
  <c r="V111" i="31"/>
  <c r="H112" i="31"/>
  <c r="I112" i="31"/>
  <c r="J112" i="31"/>
  <c r="K112" i="31"/>
  <c r="L112" i="31"/>
  <c r="M112" i="31"/>
  <c r="N112" i="31"/>
  <c r="O112" i="31"/>
  <c r="P112" i="31"/>
  <c r="Q112" i="31"/>
  <c r="R112" i="31"/>
  <c r="S112" i="31"/>
  <c r="T112" i="31"/>
  <c r="U112" i="31"/>
  <c r="V112" i="31"/>
  <c r="H113" i="31"/>
  <c r="I113" i="31"/>
  <c r="J113" i="31"/>
  <c r="K113" i="31"/>
  <c r="L113" i="31"/>
  <c r="M113" i="31"/>
  <c r="N113" i="31"/>
  <c r="O113" i="31"/>
  <c r="P113" i="31"/>
  <c r="Q113" i="31"/>
  <c r="R113" i="31"/>
  <c r="S113" i="31"/>
  <c r="T113" i="31"/>
  <c r="U113" i="31"/>
  <c r="V113" i="31"/>
  <c r="H114" i="31"/>
  <c r="I114" i="31"/>
  <c r="J114" i="31"/>
  <c r="K114" i="31"/>
  <c r="L114" i="31"/>
  <c r="M114" i="31"/>
  <c r="N114" i="31"/>
  <c r="O114" i="31"/>
  <c r="P114" i="31"/>
  <c r="Q114" i="31"/>
  <c r="R114" i="31"/>
  <c r="S114" i="31"/>
  <c r="T114" i="31"/>
  <c r="U114" i="31"/>
  <c r="V114" i="31"/>
  <c r="H115" i="31"/>
  <c r="I115" i="31"/>
  <c r="J115" i="31"/>
  <c r="L115" i="31"/>
  <c r="M115" i="31"/>
  <c r="N115" i="31"/>
  <c r="O115" i="31"/>
  <c r="P115" i="31"/>
  <c r="Q115" i="31"/>
  <c r="R115" i="31"/>
  <c r="S115" i="31"/>
  <c r="T115" i="31"/>
  <c r="U115" i="31"/>
  <c r="V115" i="31"/>
  <c r="G115" i="31"/>
  <c r="G114" i="31"/>
  <c r="G113" i="31"/>
  <c r="G112" i="31"/>
  <c r="G111" i="31"/>
  <c r="G110" i="31"/>
  <c r="G109" i="31"/>
  <c r="G108" i="31"/>
  <c r="G106" i="31"/>
  <c r="G107" i="31"/>
  <c r="G105" i="31"/>
  <c r="Y4" i="31" l="1"/>
  <c r="Z4" i="31"/>
  <c r="AA4" i="31"/>
  <c r="Y5" i="31"/>
  <c r="Z5" i="31"/>
  <c r="AA5" i="31"/>
  <c r="Y6" i="31"/>
  <c r="Z6" i="31"/>
  <c r="AA6" i="31"/>
  <c r="Y7" i="31"/>
  <c r="Z7" i="31"/>
  <c r="AA7" i="31"/>
  <c r="Y8" i="31"/>
  <c r="Z8" i="31"/>
  <c r="AA8" i="31"/>
  <c r="Y9" i="31"/>
  <c r="Z9" i="31"/>
  <c r="AA9" i="31"/>
  <c r="Y10" i="31"/>
  <c r="Z10" i="31"/>
  <c r="AA10" i="31"/>
  <c r="Y11" i="31"/>
  <c r="Z11" i="31"/>
  <c r="AA11" i="31"/>
  <c r="Y12" i="31"/>
  <c r="Z12" i="31"/>
  <c r="AA12" i="31"/>
  <c r="Y13" i="31"/>
  <c r="Z13" i="31"/>
  <c r="AA13" i="31"/>
  <c r="Y14" i="31"/>
  <c r="Z14" i="31"/>
  <c r="AA14" i="31"/>
  <c r="Y15" i="31"/>
  <c r="Z15" i="31"/>
  <c r="AA15" i="31"/>
  <c r="Y16" i="31"/>
  <c r="Z16" i="31"/>
  <c r="AA16" i="31"/>
  <c r="Y17" i="31"/>
  <c r="Z17" i="31"/>
  <c r="AA17" i="31"/>
  <c r="Y18" i="31"/>
  <c r="Z18" i="31"/>
  <c r="AA18" i="31"/>
  <c r="Y19" i="31"/>
  <c r="Z19" i="31"/>
  <c r="AA19" i="31"/>
  <c r="Y20" i="31"/>
  <c r="Z20" i="31"/>
  <c r="AA20" i="31"/>
  <c r="Y21" i="31"/>
  <c r="Z21" i="31"/>
  <c r="AA21" i="31"/>
  <c r="Y22" i="31"/>
  <c r="Z22" i="31"/>
  <c r="AA22" i="31"/>
  <c r="Y23" i="31"/>
  <c r="Z23" i="31"/>
  <c r="AA23" i="31"/>
  <c r="Y24" i="31"/>
  <c r="Z24" i="31"/>
  <c r="AA24" i="31"/>
  <c r="Y25" i="31"/>
  <c r="Z25" i="31"/>
  <c r="AA25" i="31"/>
  <c r="Y26" i="31"/>
  <c r="Z26" i="31"/>
  <c r="AA26" i="31"/>
  <c r="Y27" i="31"/>
  <c r="Z27" i="31"/>
  <c r="AA27" i="31"/>
  <c r="Y28" i="31"/>
  <c r="Z28" i="31"/>
  <c r="AA28" i="31"/>
  <c r="Y29" i="31"/>
  <c r="Z29" i="31"/>
  <c r="AA29" i="31"/>
  <c r="Y30" i="31"/>
  <c r="Z30" i="31"/>
  <c r="AA30" i="31"/>
  <c r="Y31" i="31"/>
  <c r="Z31" i="31"/>
  <c r="AA31" i="31"/>
  <c r="Y32" i="31"/>
  <c r="Z32" i="31"/>
  <c r="AA32" i="31"/>
  <c r="Y33" i="31"/>
  <c r="Z33" i="31"/>
  <c r="AA33" i="31"/>
  <c r="Y34" i="31"/>
  <c r="Z34" i="31"/>
  <c r="AA34" i="31"/>
  <c r="Y35" i="31"/>
  <c r="Z35" i="31"/>
  <c r="AA35" i="31"/>
  <c r="Y36" i="31"/>
  <c r="Z36" i="31"/>
  <c r="AA36" i="31"/>
  <c r="Y37" i="31"/>
  <c r="Z37" i="31"/>
  <c r="AA37" i="31"/>
  <c r="Y38" i="31"/>
  <c r="Z38" i="31"/>
  <c r="AA38" i="31"/>
  <c r="Y39" i="31"/>
  <c r="Z39" i="31"/>
  <c r="AA39" i="31"/>
  <c r="Y40" i="31"/>
  <c r="Z40" i="31"/>
  <c r="AA40" i="31"/>
  <c r="Y41" i="31"/>
  <c r="Z41" i="31"/>
  <c r="AA41" i="31"/>
  <c r="Y42" i="31"/>
  <c r="Z42" i="31"/>
  <c r="AA42" i="31"/>
  <c r="Y43" i="31"/>
  <c r="Z43" i="31"/>
  <c r="AA43" i="31"/>
  <c r="Y44" i="31"/>
  <c r="Z44" i="31"/>
  <c r="AA44" i="31"/>
  <c r="Y45" i="31"/>
  <c r="Z45" i="31"/>
  <c r="AA45" i="31"/>
  <c r="Y46" i="31"/>
  <c r="Z46" i="31"/>
  <c r="AA46" i="31"/>
  <c r="Y47" i="31"/>
  <c r="Z47" i="31"/>
  <c r="AA47" i="31"/>
  <c r="Y48" i="31"/>
  <c r="Z48" i="31"/>
  <c r="AA48" i="31"/>
  <c r="Y49" i="31"/>
  <c r="Z49" i="31"/>
  <c r="AA49" i="31"/>
  <c r="Y50" i="31"/>
  <c r="Z50" i="31"/>
  <c r="AA50" i="31"/>
  <c r="Y51" i="31"/>
  <c r="Z51" i="31"/>
  <c r="AA51" i="31"/>
  <c r="Y52" i="31"/>
  <c r="Z52" i="31"/>
  <c r="AA52" i="31"/>
  <c r="Y53" i="31"/>
  <c r="Z53" i="31"/>
  <c r="AA53" i="31"/>
  <c r="Y54" i="31"/>
  <c r="Z54" i="31"/>
  <c r="AA54" i="31"/>
  <c r="Y55" i="31"/>
  <c r="Z55" i="31"/>
  <c r="AA55" i="31"/>
  <c r="Y56" i="31"/>
  <c r="Z56" i="31"/>
  <c r="AA56" i="31"/>
  <c r="Y57" i="31"/>
  <c r="Z57" i="31"/>
  <c r="AA57" i="31"/>
  <c r="Y58" i="31"/>
  <c r="Z58" i="31"/>
  <c r="AA58" i="31"/>
  <c r="Y59" i="31"/>
  <c r="Z59" i="31"/>
  <c r="AA59" i="31"/>
  <c r="Y60" i="31"/>
  <c r="Z60" i="31"/>
  <c r="AA60" i="31"/>
  <c r="Y61" i="31"/>
  <c r="Z61" i="31"/>
  <c r="AA61" i="31"/>
  <c r="Y62" i="31"/>
  <c r="Z62" i="31"/>
  <c r="AA62" i="31"/>
  <c r="Y63" i="31"/>
  <c r="Z63" i="31"/>
  <c r="AA63" i="31"/>
  <c r="Y64" i="31"/>
  <c r="Z64" i="31"/>
  <c r="AA64" i="31"/>
  <c r="Y65" i="31"/>
  <c r="Z65" i="31"/>
  <c r="AA65" i="31"/>
  <c r="Y66" i="31"/>
  <c r="Z66" i="31"/>
  <c r="AA66" i="31"/>
  <c r="Y67" i="31"/>
  <c r="Z67" i="31"/>
  <c r="AA67" i="31"/>
  <c r="Y68" i="31"/>
  <c r="Z68" i="31"/>
  <c r="AA68" i="31"/>
  <c r="Y69" i="31"/>
  <c r="Z69" i="31"/>
  <c r="AA69" i="31"/>
  <c r="Y70" i="31"/>
  <c r="Z70" i="31"/>
  <c r="AA70" i="31"/>
  <c r="Y71" i="31"/>
  <c r="Z71" i="31"/>
  <c r="AA71" i="31"/>
  <c r="Y72" i="31"/>
  <c r="Z72" i="31"/>
  <c r="AA72" i="31"/>
  <c r="Y73" i="31"/>
  <c r="Z73" i="31"/>
  <c r="AA73" i="31"/>
  <c r="Y74" i="31"/>
  <c r="Z74" i="31"/>
  <c r="AA74" i="31"/>
  <c r="Y75" i="31"/>
  <c r="Z75" i="31"/>
  <c r="AA75" i="31"/>
  <c r="Y76" i="31"/>
  <c r="Z76" i="31"/>
  <c r="AA76" i="31"/>
  <c r="Y77" i="31"/>
  <c r="Z77" i="31"/>
  <c r="AA77" i="31"/>
  <c r="Y78" i="31"/>
  <c r="Z78" i="31"/>
  <c r="AA78" i="31"/>
  <c r="Y79" i="31"/>
  <c r="Z79" i="31"/>
  <c r="AA79" i="31"/>
  <c r="Y80" i="31"/>
  <c r="Z80" i="31"/>
  <c r="AA80" i="31"/>
  <c r="Y81" i="31"/>
  <c r="Z81" i="31"/>
  <c r="AA81" i="31"/>
  <c r="Y82" i="31"/>
  <c r="Z82" i="31"/>
  <c r="AA82" i="31"/>
  <c r="Y83" i="31"/>
  <c r="Z83" i="31"/>
  <c r="AA83" i="31"/>
  <c r="Y84" i="31"/>
  <c r="Z84" i="31"/>
  <c r="AA84" i="31"/>
  <c r="Y85" i="31"/>
  <c r="Z85" i="31"/>
  <c r="AA85" i="31"/>
  <c r="Y86" i="31"/>
  <c r="Z86" i="31"/>
  <c r="AA86" i="31"/>
  <c r="Y87" i="31"/>
  <c r="Z87" i="31"/>
  <c r="AA87" i="31"/>
  <c r="Y88" i="31"/>
  <c r="Z88" i="31"/>
  <c r="AA88" i="31"/>
  <c r="Y89" i="31"/>
  <c r="Z89" i="31"/>
  <c r="AA89" i="31"/>
  <c r="Y90" i="31"/>
  <c r="Z90" i="31"/>
  <c r="AA90" i="31"/>
  <c r="Y91" i="31"/>
  <c r="Z91" i="31"/>
  <c r="AA91" i="31"/>
  <c r="Y92" i="31"/>
  <c r="Z92" i="31"/>
  <c r="AA92" i="31"/>
  <c r="Y93" i="31"/>
  <c r="Z93" i="31"/>
  <c r="AA93" i="31"/>
  <c r="Y94" i="31"/>
  <c r="Z94" i="31"/>
  <c r="AA94" i="31"/>
  <c r="Y95" i="31"/>
  <c r="Z95" i="31"/>
  <c r="AA95" i="31"/>
  <c r="Y96" i="31"/>
  <c r="Z96" i="31"/>
  <c r="AA96" i="31"/>
  <c r="Y97" i="31"/>
  <c r="Z97" i="31"/>
  <c r="AA97" i="31"/>
  <c r="Y98" i="31"/>
  <c r="Z98" i="31"/>
  <c r="AA98" i="31"/>
  <c r="Y99" i="31"/>
  <c r="Z99" i="31"/>
  <c r="AA99" i="31"/>
  <c r="Y100" i="31"/>
  <c r="Z100" i="31"/>
  <c r="AA100" i="31"/>
  <c r="Z111" i="31"/>
  <c r="AA108" i="31" l="1"/>
  <c r="AA107" i="31"/>
  <c r="Y108" i="31"/>
  <c r="Z108" i="31"/>
  <c r="Y107" i="31"/>
  <c r="Z107" i="31"/>
  <c r="Y3" i="31"/>
  <c r="Z3" i="31"/>
  <c r="Y112" i="31" l="1"/>
  <c r="Z112" i="31"/>
  <c r="Y113" i="31"/>
  <c r="Z113" i="31"/>
  <c r="Y114" i="31"/>
  <c r="Z114" i="31"/>
  <c r="Y115" i="31"/>
  <c r="Z115" i="31"/>
  <c r="Z105" i="31"/>
  <c r="Y106" i="31"/>
  <c r="Z106" i="31"/>
  <c r="Y109" i="31"/>
  <c r="Z109" i="31"/>
  <c r="Y110" i="31"/>
  <c r="Z110" i="31"/>
  <c r="Y111" i="31"/>
  <c r="AA111" i="31"/>
  <c r="AA112" i="31"/>
  <c r="AA113" i="31"/>
  <c r="AA114" i="31"/>
  <c r="AA115" i="31"/>
  <c r="AA105" i="31"/>
  <c r="AA106" i="31"/>
  <c r="AA109" i="31"/>
  <c r="AA110" i="31"/>
  <c r="U98" i="23"/>
  <c r="V98" i="23"/>
  <c r="AD98" i="23" s="1"/>
  <c r="T98" i="23"/>
  <c r="S98" i="23"/>
  <c r="R98" i="23"/>
  <c r="Q98" i="23"/>
  <c r="P98" i="23"/>
  <c r="O98" i="23"/>
  <c r="AB98" i="23" s="1"/>
  <c r="N98" i="23"/>
  <c r="M98" i="23"/>
  <c r="L98" i="23"/>
  <c r="K98" i="23"/>
  <c r="J98" i="23"/>
  <c r="I98" i="23"/>
  <c r="H98" i="23"/>
  <c r="G98" i="23"/>
  <c r="U97" i="23"/>
  <c r="V97" i="23"/>
  <c r="AD97" i="23" s="1"/>
  <c r="T97" i="23"/>
  <c r="S97" i="23"/>
  <c r="R97" i="23"/>
  <c r="Q97" i="23"/>
  <c r="P97" i="23"/>
  <c r="O97" i="23"/>
  <c r="AB97" i="23" s="1"/>
  <c r="N97" i="23"/>
  <c r="M97" i="23"/>
  <c r="L97" i="23"/>
  <c r="K97" i="23"/>
  <c r="J97" i="23"/>
  <c r="I97" i="23"/>
  <c r="H97" i="23"/>
  <c r="G97" i="23"/>
  <c r="U96" i="23"/>
  <c r="U115" i="23" s="1"/>
  <c r="V96" i="23"/>
  <c r="T96" i="23"/>
  <c r="T115" i="23" s="1"/>
  <c r="S96" i="23"/>
  <c r="S115" i="23" s="1"/>
  <c r="R96" i="23"/>
  <c r="R115" i="23" s="1"/>
  <c r="Q96" i="23"/>
  <c r="Q115" i="23" s="1"/>
  <c r="P96" i="23"/>
  <c r="P115" i="23" s="1"/>
  <c r="O96" i="23"/>
  <c r="N96" i="23"/>
  <c r="N115" i="23" s="1"/>
  <c r="M96" i="23"/>
  <c r="M115" i="23" s="1"/>
  <c r="L96" i="23"/>
  <c r="L115" i="23" s="1"/>
  <c r="K96" i="23"/>
  <c r="K115" i="23" s="1"/>
  <c r="J96" i="23"/>
  <c r="J115" i="23" s="1"/>
  <c r="I96" i="23"/>
  <c r="I115" i="23" s="1"/>
  <c r="H96" i="23"/>
  <c r="G96" i="23"/>
  <c r="U92" i="23"/>
  <c r="V92" i="23"/>
  <c r="AD92" i="23" s="1"/>
  <c r="T92" i="23"/>
  <c r="S92" i="23"/>
  <c r="R92" i="23"/>
  <c r="Q92" i="23"/>
  <c r="P92" i="23"/>
  <c r="O92" i="23"/>
  <c r="AB92" i="23" s="1"/>
  <c r="N92" i="23"/>
  <c r="M92" i="23"/>
  <c r="L92" i="23"/>
  <c r="K92" i="23"/>
  <c r="J92" i="23"/>
  <c r="I92" i="23"/>
  <c r="H92" i="23"/>
  <c r="G92" i="23"/>
  <c r="U91" i="23"/>
  <c r="V91" i="23"/>
  <c r="AD91" i="23" s="1"/>
  <c r="T91" i="23"/>
  <c r="S91" i="23"/>
  <c r="R91" i="23"/>
  <c r="Q91" i="23"/>
  <c r="P91" i="23"/>
  <c r="O91" i="23"/>
  <c r="AB91" i="23" s="1"/>
  <c r="N91" i="23"/>
  <c r="M91" i="23"/>
  <c r="L91" i="23"/>
  <c r="K91" i="23"/>
  <c r="J91" i="23"/>
  <c r="I91" i="23"/>
  <c r="H91" i="23"/>
  <c r="G91" i="23"/>
  <c r="U90" i="23"/>
  <c r="V90" i="23"/>
  <c r="AD90" i="23" s="1"/>
  <c r="T90" i="23"/>
  <c r="S90" i="23"/>
  <c r="R90" i="23"/>
  <c r="Q90" i="23"/>
  <c r="P90" i="23"/>
  <c r="O90" i="23"/>
  <c r="AB90" i="23" s="1"/>
  <c r="N90" i="23"/>
  <c r="M90" i="23"/>
  <c r="L90" i="23"/>
  <c r="K90" i="23"/>
  <c r="J90" i="23"/>
  <c r="I90" i="23"/>
  <c r="H90" i="23"/>
  <c r="G90" i="23"/>
  <c r="U89" i="23"/>
  <c r="U113" i="23" s="1"/>
  <c r="V89" i="23"/>
  <c r="T89" i="23"/>
  <c r="T113" i="23" s="1"/>
  <c r="S89" i="23"/>
  <c r="S113" i="23" s="1"/>
  <c r="R89" i="23"/>
  <c r="R113" i="23" s="1"/>
  <c r="Q89" i="23"/>
  <c r="Q113" i="23" s="1"/>
  <c r="P89" i="23"/>
  <c r="P113" i="23" s="1"/>
  <c r="O89" i="23"/>
  <c r="N89" i="23"/>
  <c r="N113" i="23" s="1"/>
  <c r="M89" i="23"/>
  <c r="M113" i="23" s="1"/>
  <c r="L89" i="23"/>
  <c r="L113" i="23" s="1"/>
  <c r="K89" i="23"/>
  <c r="K113" i="23" s="1"/>
  <c r="J89" i="23"/>
  <c r="J113" i="23" s="1"/>
  <c r="I89" i="23"/>
  <c r="I113" i="23" s="1"/>
  <c r="H89" i="23"/>
  <c r="G89" i="23"/>
  <c r="U88" i="23"/>
  <c r="V88" i="23"/>
  <c r="AD88" i="23" s="1"/>
  <c r="T88" i="23"/>
  <c r="S88" i="23"/>
  <c r="R88" i="23"/>
  <c r="Q88" i="23"/>
  <c r="P88" i="23"/>
  <c r="O88" i="23"/>
  <c r="AB88" i="23" s="1"/>
  <c r="N88" i="23"/>
  <c r="M88" i="23"/>
  <c r="L88" i="23"/>
  <c r="K88" i="23"/>
  <c r="J88" i="23"/>
  <c r="I88" i="23"/>
  <c r="H88" i="23"/>
  <c r="G88" i="23"/>
  <c r="U87" i="23"/>
  <c r="U112" i="23" s="1"/>
  <c r="V87" i="23"/>
  <c r="T87" i="23"/>
  <c r="T112" i="23" s="1"/>
  <c r="S87" i="23"/>
  <c r="S112" i="23" s="1"/>
  <c r="R87" i="23"/>
  <c r="R112" i="23" s="1"/>
  <c r="Q87" i="23"/>
  <c r="Q112" i="23" s="1"/>
  <c r="P87" i="23"/>
  <c r="P112" i="23" s="1"/>
  <c r="O87" i="23"/>
  <c r="N87" i="23"/>
  <c r="N112" i="23" s="1"/>
  <c r="M87" i="23"/>
  <c r="M112" i="23" s="1"/>
  <c r="L87" i="23"/>
  <c r="L112" i="23" s="1"/>
  <c r="K87" i="23"/>
  <c r="K112" i="23" s="1"/>
  <c r="J87" i="23"/>
  <c r="J112" i="23" s="1"/>
  <c r="I87" i="23"/>
  <c r="I112" i="23" s="1"/>
  <c r="H87" i="23"/>
  <c r="G87" i="23"/>
  <c r="U86" i="23"/>
  <c r="V86" i="23"/>
  <c r="AD86" i="23" s="1"/>
  <c r="T86" i="23"/>
  <c r="S86" i="23"/>
  <c r="R86" i="23"/>
  <c r="Q86" i="23"/>
  <c r="P86" i="23"/>
  <c r="O86" i="23"/>
  <c r="AB86" i="23" s="1"/>
  <c r="N86" i="23"/>
  <c r="M86" i="23"/>
  <c r="L86" i="23"/>
  <c r="K86" i="23"/>
  <c r="J86" i="23"/>
  <c r="I86" i="23"/>
  <c r="H86" i="23"/>
  <c r="G86" i="23"/>
  <c r="U85" i="23"/>
  <c r="U111" i="23" s="1"/>
  <c r="V85" i="23"/>
  <c r="T85" i="23"/>
  <c r="T111" i="23" s="1"/>
  <c r="S85" i="23"/>
  <c r="S111" i="23" s="1"/>
  <c r="R85" i="23"/>
  <c r="R111" i="23" s="1"/>
  <c r="Q85" i="23"/>
  <c r="Q111" i="23" s="1"/>
  <c r="P85" i="23"/>
  <c r="P111" i="23" s="1"/>
  <c r="O85" i="23"/>
  <c r="N85" i="23"/>
  <c r="N111" i="23" s="1"/>
  <c r="M85" i="23"/>
  <c r="M111" i="23" s="1"/>
  <c r="L85" i="23"/>
  <c r="L111" i="23" s="1"/>
  <c r="K85" i="23"/>
  <c r="K111" i="23" s="1"/>
  <c r="J85" i="23"/>
  <c r="J111" i="23" s="1"/>
  <c r="I85" i="23"/>
  <c r="I111" i="23" s="1"/>
  <c r="H85" i="23"/>
  <c r="G85" i="23"/>
  <c r="U84" i="23"/>
  <c r="V84" i="23"/>
  <c r="AD84" i="23" s="1"/>
  <c r="T84" i="23"/>
  <c r="S84" i="23"/>
  <c r="R84" i="23"/>
  <c r="Q84" i="23"/>
  <c r="P84" i="23"/>
  <c r="O84" i="23"/>
  <c r="AB84" i="23" s="1"/>
  <c r="N84" i="23"/>
  <c r="M84" i="23"/>
  <c r="L84" i="23"/>
  <c r="K84" i="23"/>
  <c r="J84" i="23"/>
  <c r="I84" i="23"/>
  <c r="H84" i="23"/>
  <c r="G84" i="23"/>
  <c r="U83" i="23"/>
  <c r="V83" i="23"/>
  <c r="AD83" i="23" s="1"/>
  <c r="T83" i="23"/>
  <c r="S83" i="23"/>
  <c r="R83" i="23"/>
  <c r="Q83" i="23"/>
  <c r="P83" i="23"/>
  <c r="O83" i="23"/>
  <c r="AB83" i="23" s="1"/>
  <c r="N83" i="23"/>
  <c r="M83" i="23"/>
  <c r="L83" i="23"/>
  <c r="K83" i="23"/>
  <c r="J83" i="23"/>
  <c r="I83" i="23"/>
  <c r="H83" i="23"/>
  <c r="G83" i="23"/>
  <c r="U82" i="23"/>
  <c r="V82" i="23"/>
  <c r="AD82" i="23" s="1"/>
  <c r="T82" i="23"/>
  <c r="S82" i="23"/>
  <c r="R82" i="23"/>
  <c r="Q82" i="23"/>
  <c r="P82" i="23"/>
  <c r="O82" i="23"/>
  <c r="AB82" i="23" s="1"/>
  <c r="N82" i="23"/>
  <c r="M82" i="23"/>
  <c r="L82" i="23"/>
  <c r="K82" i="23"/>
  <c r="J82" i="23"/>
  <c r="I82" i="23"/>
  <c r="H82" i="23"/>
  <c r="G82" i="23"/>
  <c r="U81" i="23"/>
  <c r="V81" i="23"/>
  <c r="AD81" i="23" s="1"/>
  <c r="T81" i="23"/>
  <c r="S81" i="23"/>
  <c r="R81" i="23"/>
  <c r="Q81" i="23"/>
  <c r="P81" i="23"/>
  <c r="O81" i="23"/>
  <c r="AB81" i="23" s="1"/>
  <c r="N81" i="23"/>
  <c r="M81" i="23"/>
  <c r="L81" i="23"/>
  <c r="K81" i="23"/>
  <c r="J81" i="23"/>
  <c r="I81" i="23"/>
  <c r="H81" i="23"/>
  <c r="G81" i="23"/>
  <c r="U80" i="23"/>
  <c r="V80" i="23"/>
  <c r="AD80" i="23" s="1"/>
  <c r="T80" i="23"/>
  <c r="S80" i="23"/>
  <c r="R80" i="23"/>
  <c r="Q80" i="23"/>
  <c r="P80" i="23"/>
  <c r="O80" i="23"/>
  <c r="AB80" i="23" s="1"/>
  <c r="N80" i="23"/>
  <c r="M80" i="23"/>
  <c r="L80" i="23"/>
  <c r="K80" i="23"/>
  <c r="J80" i="23"/>
  <c r="I80" i="23"/>
  <c r="H80" i="23"/>
  <c r="G80" i="23"/>
  <c r="U79" i="23"/>
  <c r="V79" i="23"/>
  <c r="AD79" i="23" s="1"/>
  <c r="T79" i="23"/>
  <c r="S79" i="23"/>
  <c r="R79" i="23"/>
  <c r="Q79" i="23"/>
  <c r="P79" i="23"/>
  <c r="O79" i="23"/>
  <c r="AB79" i="23" s="1"/>
  <c r="N79" i="23"/>
  <c r="M79" i="23"/>
  <c r="L79" i="23"/>
  <c r="K79" i="23"/>
  <c r="J79" i="23"/>
  <c r="I79" i="23"/>
  <c r="H79" i="23"/>
  <c r="G79" i="23"/>
  <c r="U78" i="23"/>
  <c r="V78" i="23"/>
  <c r="AD78" i="23" s="1"/>
  <c r="T78" i="23"/>
  <c r="S78" i="23"/>
  <c r="R78" i="23"/>
  <c r="Q78" i="23"/>
  <c r="P78" i="23"/>
  <c r="O78" i="23"/>
  <c r="AB78" i="23" s="1"/>
  <c r="N78" i="23"/>
  <c r="M78" i="23"/>
  <c r="L78" i="23"/>
  <c r="K78" i="23"/>
  <c r="J78" i="23"/>
  <c r="I78" i="23"/>
  <c r="H78" i="23"/>
  <c r="G78" i="23"/>
  <c r="U77" i="23"/>
  <c r="V77" i="23"/>
  <c r="AD77" i="23" s="1"/>
  <c r="T77" i="23"/>
  <c r="S77" i="23"/>
  <c r="R77" i="23"/>
  <c r="Q77" i="23"/>
  <c r="P77" i="23"/>
  <c r="O77" i="23"/>
  <c r="AB77" i="23" s="1"/>
  <c r="N77" i="23"/>
  <c r="M77" i="23"/>
  <c r="L77" i="23"/>
  <c r="K77" i="23"/>
  <c r="J77" i="23"/>
  <c r="I77" i="23"/>
  <c r="H77" i="23"/>
  <c r="G77" i="23"/>
  <c r="U76" i="23"/>
  <c r="V76" i="23"/>
  <c r="AD76" i="23" s="1"/>
  <c r="T76" i="23"/>
  <c r="S76" i="23"/>
  <c r="R76" i="23"/>
  <c r="Q76" i="23"/>
  <c r="P76" i="23"/>
  <c r="O76" i="23"/>
  <c r="AB76" i="23" s="1"/>
  <c r="N76" i="23"/>
  <c r="M76" i="23"/>
  <c r="L76" i="23"/>
  <c r="K76" i="23"/>
  <c r="J76" i="23"/>
  <c r="I76" i="23"/>
  <c r="H76" i="23"/>
  <c r="G76" i="23"/>
  <c r="U75" i="23"/>
  <c r="V75" i="23"/>
  <c r="AD75" i="23" s="1"/>
  <c r="T75" i="23"/>
  <c r="S75" i="23"/>
  <c r="R75" i="23"/>
  <c r="Q75" i="23"/>
  <c r="P75" i="23"/>
  <c r="O75" i="23"/>
  <c r="AB75" i="23" s="1"/>
  <c r="N75" i="23"/>
  <c r="M75" i="23"/>
  <c r="L75" i="23"/>
  <c r="K75" i="23"/>
  <c r="J75" i="23"/>
  <c r="I75" i="23"/>
  <c r="H75" i="23"/>
  <c r="G75" i="23"/>
  <c r="U74" i="23"/>
  <c r="V74" i="23"/>
  <c r="AD74" i="23" s="1"/>
  <c r="T74" i="23"/>
  <c r="S74" i="23"/>
  <c r="R74" i="23"/>
  <c r="Q74" i="23"/>
  <c r="P74" i="23"/>
  <c r="O74" i="23"/>
  <c r="AB74" i="23" s="1"/>
  <c r="N74" i="23"/>
  <c r="M74" i="23"/>
  <c r="L74" i="23"/>
  <c r="K74" i="23"/>
  <c r="J74" i="23"/>
  <c r="I74" i="23"/>
  <c r="H74" i="23"/>
  <c r="G74" i="23"/>
  <c r="U73" i="23"/>
  <c r="V73" i="23"/>
  <c r="AD73" i="23" s="1"/>
  <c r="T73" i="23"/>
  <c r="S73" i="23"/>
  <c r="R73" i="23"/>
  <c r="Q73" i="23"/>
  <c r="P73" i="23"/>
  <c r="O73" i="23"/>
  <c r="AB73" i="23" s="1"/>
  <c r="N73" i="23"/>
  <c r="M73" i="23"/>
  <c r="L73" i="23"/>
  <c r="K73" i="23"/>
  <c r="J73" i="23"/>
  <c r="I73" i="23"/>
  <c r="H73" i="23"/>
  <c r="G73" i="23"/>
  <c r="U72" i="23"/>
  <c r="V72" i="23"/>
  <c r="AD72" i="23" s="1"/>
  <c r="T72" i="23"/>
  <c r="S72" i="23"/>
  <c r="R72" i="23"/>
  <c r="Q72" i="23"/>
  <c r="P72" i="23"/>
  <c r="O72" i="23"/>
  <c r="AB72" i="23" s="1"/>
  <c r="N72" i="23"/>
  <c r="M72" i="23"/>
  <c r="L72" i="23"/>
  <c r="K72" i="23"/>
  <c r="J72" i="23"/>
  <c r="I72" i="23"/>
  <c r="H72" i="23"/>
  <c r="G72" i="23"/>
  <c r="U71" i="23"/>
  <c r="V71" i="23"/>
  <c r="AD71" i="23" s="1"/>
  <c r="T71" i="23"/>
  <c r="S71" i="23"/>
  <c r="R71" i="23"/>
  <c r="Q71" i="23"/>
  <c r="P71" i="23"/>
  <c r="O71" i="23"/>
  <c r="AB71" i="23" s="1"/>
  <c r="N71" i="23"/>
  <c r="M71" i="23"/>
  <c r="L71" i="23"/>
  <c r="K71" i="23"/>
  <c r="J71" i="23"/>
  <c r="I71" i="23"/>
  <c r="H71" i="23"/>
  <c r="G71" i="23"/>
  <c r="U70" i="23"/>
  <c r="V70" i="23"/>
  <c r="AD70" i="23" s="1"/>
  <c r="T70" i="23"/>
  <c r="S70" i="23"/>
  <c r="R70" i="23"/>
  <c r="Q70" i="23"/>
  <c r="P70" i="23"/>
  <c r="O70" i="23"/>
  <c r="AB70" i="23" s="1"/>
  <c r="N70" i="23"/>
  <c r="M70" i="23"/>
  <c r="L70" i="23"/>
  <c r="K70" i="23"/>
  <c r="J70" i="23"/>
  <c r="I70" i="23"/>
  <c r="H70" i="23"/>
  <c r="G70" i="23"/>
  <c r="U69" i="23"/>
  <c r="V69" i="23"/>
  <c r="AD69" i="23" s="1"/>
  <c r="T69" i="23"/>
  <c r="S69" i="23"/>
  <c r="R69" i="23"/>
  <c r="Q69" i="23"/>
  <c r="P69" i="23"/>
  <c r="O69" i="23"/>
  <c r="AB69" i="23" s="1"/>
  <c r="N69" i="23"/>
  <c r="M69" i="23"/>
  <c r="L69" i="23"/>
  <c r="K69" i="23"/>
  <c r="J69" i="23"/>
  <c r="I69" i="23"/>
  <c r="H69" i="23"/>
  <c r="G69" i="23"/>
  <c r="U68" i="23"/>
  <c r="V68" i="23"/>
  <c r="AD68" i="23" s="1"/>
  <c r="T68" i="23"/>
  <c r="S68" i="23"/>
  <c r="R68" i="23"/>
  <c r="Q68" i="23"/>
  <c r="P68" i="23"/>
  <c r="O68" i="23"/>
  <c r="AB68" i="23" s="1"/>
  <c r="N68" i="23"/>
  <c r="M68" i="23"/>
  <c r="L68" i="23"/>
  <c r="K68" i="23"/>
  <c r="J68" i="23"/>
  <c r="I68" i="23"/>
  <c r="H68" i="23"/>
  <c r="G68" i="23"/>
  <c r="U67" i="23"/>
  <c r="U110" i="23" s="1"/>
  <c r="V67" i="23"/>
  <c r="T67" i="23"/>
  <c r="T110" i="23" s="1"/>
  <c r="S67" i="23"/>
  <c r="S110" i="23" s="1"/>
  <c r="R67" i="23"/>
  <c r="R110" i="23" s="1"/>
  <c r="Q67" i="23"/>
  <c r="Q110" i="23" s="1"/>
  <c r="P67" i="23"/>
  <c r="P110" i="23" s="1"/>
  <c r="O67" i="23"/>
  <c r="N67" i="23"/>
  <c r="N110" i="23" s="1"/>
  <c r="M67" i="23"/>
  <c r="M110" i="23" s="1"/>
  <c r="L67" i="23"/>
  <c r="L110" i="23" s="1"/>
  <c r="K67" i="23"/>
  <c r="J67" i="23"/>
  <c r="J110" i="23" s="1"/>
  <c r="I67" i="23"/>
  <c r="I110" i="23" s="1"/>
  <c r="H67" i="23"/>
  <c r="G67" i="23"/>
  <c r="U66" i="23"/>
  <c r="V66" i="23"/>
  <c r="AD66" i="23" s="1"/>
  <c r="T66" i="23"/>
  <c r="S66" i="23"/>
  <c r="R66" i="23"/>
  <c r="Q66" i="23"/>
  <c r="P66" i="23"/>
  <c r="O66" i="23"/>
  <c r="AB66" i="23" s="1"/>
  <c r="N66" i="23"/>
  <c r="M66" i="23"/>
  <c r="L66" i="23"/>
  <c r="K66" i="23"/>
  <c r="J66" i="23"/>
  <c r="I66" i="23"/>
  <c r="H66" i="23"/>
  <c r="G66" i="23"/>
  <c r="U65" i="23"/>
  <c r="V65" i="23"/>
  <c r="AD65" i="23" s="1"/>
  <c r="T65" i="23"/>
  <c r="S65" i="23"/>
  <c r="R65" i="23"/>
  <c r="Q65" i="23"/>
  <c r="P65" i="23"/>
  <c r="O65" i="23"/>
  <c r="AB65" i="23" s="1"/>
  <c r="N65" i="23"/>
  <c r="M65" i="23"/>
  <c r="L65" i="23"/>
  <c r="K65" i="23"/>
  <c r="J65" i="23"/>
  <c r="I65" i="23"/>
  <c r="H65" i="23"/>
  <c r="G65" i="23"/>
  <c r="U64" i="23"/>
  <c r="V64" i="23"/>
  <c r="AD64" i="23" s="1"/>
  <c r="T64" i="23"/>
  <c r="S64" i="23"/>
  <c r="R64" i="23"/>
  <c r="Q64" i="23"/>
  <c r="P64" i="23"/>
  <c r="O64" i="23"/>
  <c r="AB64" i="23" s="1"/>
  <c r="N64" i="23"/>
  <c r="M64" i="23"/>
  <c r="L64" i="23"/>
  <c r="K64" i="23"/>
  <c r="J64" i="23"/>
  <c r="I64" i="23"/>
  <c r="H64" i="23"/>
  <c r="G64" i="23"/>
  <c r="U63" i="23"/>
  <c r="V63" i="23"/>
  <c r="AD63" i="23" s="1"/>
  <c r="T63" i="23"/>
  <c r="S63" i="23"/>
  <c r="R63" i="23"/>
  <c r="Q63" i="23"/>
  <c r="P63" i="23"/>
  <c r="O63" i="23"/>
  <c r="AB63" i="23" s="1"/>
  <c r="N63" i="23"/>
  <c r="M63" i="23"/>
  <c r="L63" i="23"/>
  <c r="K63" i="23"/>
  <c r="J63" i="23"/>
  <c r="I63" i="23"/>
  <c r="H63" i="23"/>
  <c r="G63" i="23"/>
  <c r="U61" i="23"/>
  <c r="V61" i="23"/>
  <c r="AD61" i="23" s="1"/>
  <c r="T61" i="23"/>
  <c r="S61" i="23"/>
  <c r="R61" i="23"/>
  <c r="Q61" i="23"/>
  <c r="P61" i="23"/>
  <c r="O61" i="23"/>
  <c r="AB61" i="23" s="1"/>
  <c r="N61" i="23"/>
  <c r="M61" i="23"/>
  <c r="L61" i="23"/>
  <c r="K61" i="23"/>
  <c r="J61" i="23"/>
  <c r="I61" i="23"/>
  <c r="H61" i="23"/>
  <c r="G61" i="23"/>
  <c r="U56" i="23"/>
  <c r="V56" i="23"/>
  <c r="AD56" i="23" s="1"/>
  <c r="T56" i="23"/>
  <c r="S56" i="23"/>
  <c r="R56" i="23"/>
  <c r="Q56" i="23"/>
  <c r="P56" i="23"/>
  <c r="O56" i="23"/>
  <c r="AB56" i="23" s="1"/>
  <c r="N56" i="23"/>
  <c r="M56" i="23"/>
  <c r="L56" i="23"/>
  <c r="K56" i="23"/>
  <c r="J56" i="23"/>
  <c r="I56" i="23"/>
  <c r="H56" i="23"/>
  <c r="G56" i="23"/>
  <c r="U54" i="23"/>
  <c r="V54" i="23"/>
  <c r="AD54" i="23" s="1"/>
  <c r="T54" i="23"/>
  <c r="S54" i="23"/>
  <c r="R54" i="23"/>
  <c r="Q54" i="23"/>
  <c r="P54" i="23"/>
  <c r="O54" i="23"/>
  <c r="AB54" i="23" s="1"/>
  <c r="N54" i="23"/>
  <c r="M54" i="23"/>
  <c r="L54" i="23"/>
  <c r="K54" i="23"/>
  <c r="J54" i="23"/>
  <c r="I54" i="23"/>
  <c r="H54" i="23"/>
  <c r="G54" i="23"/>
  <c r="U52" i="23"/>
  <c r="V52" i="23"/>
  <c r="AD52" i="23" s="1"/>
  <c r="T52" i="23"/>
  <c r="S52" i="23"/>
  <c r="R52" i="23"/>
  <c r="Q52" i="23"/>
  <c r="P52" i="23"/>
  <c r="O52" i="23"/>
  <c r="AB52" i="23" s="1"/>
  <c r="N52" i="23"/>
  <c r="M52" i="23"/>
  <c r="L52" i="23"/>
  <c r="K52" i="23"/>
  <c r="J52" i="23"/>
  <c r="I52" i="23"/>
  <c r="H52" i="23"/>
  <c r="G52" i="23"/>
  <c r="U45" i="23"/>
  <c r="V45" i="23"/>
  <c r="AD45" i="23" s="1"/>
  <c r="T45" i="23"/>
  <c r="S45" i="23"/>
  <c r="R45" i="23"/>
  <c r="Q45" i="23"/>
  <c r="P45" i="23"/>
  <c r="O45" i="23"/>
  <c r="AB45" i="23" s="1"/>
  <c r="N45" i="23"/>
  <c r="M45" i="23"/>
  <c r="L45" i="23"/>
  <c r="K45" i="23"/>
  <c r="J45" i="23"/>
  <c r="I45" i="23"/>
  <c r="H45" i="23"/>
  <c r="G45" i="23"/>
  <c r="U43" i="23"/>
  <c r="V43" i="23"/>
  <c r="AD43" i="23" s="1"/>
  <c r="T43" i="23"/>
  <c r="S43" i="23"/>
  <c r="R43" i="23"/>
  <c r="Q43" i="23"/>
  <c r="P43" i="23"/>
  <c r="O43" i="23"/>
  <c r="AB43" i="23" s="1"/>
  <c r="N43" i="23"/>
  <c r="M43" i="23"/>
  <c r="L43" i="23"/>
  <c r="K43" i="23"/>
  <c r="J43" i="23"/>
  <c r="I43" i="23"/>
  <c r="H43" i="23"/>
  <c r="G43" i="23"/>
  <c r="U42" i="23"/>
  <c r="V42" i="23"/>
  <c r="AD42" i="23" s="1"/>
  <c r="T42" i="23"/>
  <c r="S42" i="23"/>
  <c r="R42" i="23"/>
  <c r="Q42" i="23"/>
  <c r="P42" i="23"/>
  <c r="O42" i="23"/>
  <c r="AB42" i="23" s="1"/>
  <c r="N42" i="23"/>
  <c r="M42" i="23"/>
  <c r="L42" i="23"/>
  <c r="K42" i="23"/>
  <c r="J42" i="23"/>
  <c r="I42" i="23"/>
  <c r="H42" i="23"/>
  <c r="G42" i="23"/>
  <c r="U41" i="23"/>
  <c r="V41" i="23"/>
  <c r="AD41" i="23" s="1"/>
  <c r="T41" i="23"/>
  <c r="S41" i="23"/>
  <c r="R41" i="23"/>
  <c r="Q41" i="23"/>
  <c r="P41" i="23"/>
  <c r="O41" i="23"/>
  <c r="AB41" i="23" s="1"/>
  <c r="N41" i="23"/>
  <c r="M41" i="23"/>
  <c r="L41" i="23"/>
  <c r="K41" i="23"/>
  <c r="J41" i="23"/>
  <c r="I41" i="23"/>
  <c r="H41" i="23"/>
  <c r="G41" i="23"/>
  <c r="U40" i="23"/>
  <c r="V40" i="23"/>
  <c r="AD40" i="23" s="1"/>
  <c r="T40" i="23"/>
  <c r="S40" i="23"/>
  <c r="R40" i="23"/>
  <c r="Q40" i="23"/>
  <c r="P40" i="23"/>
  <c r="O40" i="23"/>
  <c r="AB40" i="23" s="1"/>
  <c r="N40" i="23"/>
  <c r="M40" i="23"/>
  <c r="L40" i="23"/>
  <c r="K40" i="23"/>
  <c r="J40" i="23"/>
  <c r="I40" i="23"/>
  <c r="H40" i="23"/>
  <c r="G40" i="23"/>
  <c r="U39" i="23"/>
  <c r="V39" i="23"/>
  <c r="AD39" i="23" s="1"/>
  <c r="T39" i="23"/>
  <c r="S39" i="23"/>
  <c r="R39" i="23"/>
  <c r="Q39" i="23"/>
  <c r="P39" i="23"/>
  <c r="O39" i="23"/>
  <c r="AB39" i="23" s="1"/>
  <c r="N39" i="23"/>
  <c r="M39" i="23"/>
  <c r="L39" i="23"/>
  <c r="K39" i="23"/>
  <c r="J39" i="23"/>
  <c r="I39" i="23"/>
  <c r="H39" i="23"/>
  <c r="G39" i="23"/>
  <c r="U38" i="23"/>
  <c r="V38" i="23"/>
  <c r="AD38" i="23" s="1"/>
  <c r="T38" i="23"/>
  <c r="S38" i="23"/>
  <c r="R38" i="23"/>
  <c r="Q38" i="23"/>
  <c r="P38" i="23"/>
  <c r="O38" i="23"/>
  <c r="AB38" i="23" s="1"/>
  <c r="N38" i="23"/>
  <c r="M38" i="23"/>
  <c r="L38" i="23"/>
  <c r="K38" i="23"/>
  <c r="J38" i="23"/>
  <c r="I38" i="23"/>
  <c r="H38" i="23"/>
  <c r="G38" i="23"/>
  <c r="U37" i="23"/>
  <c r="V37" i="23"/>
  <c r="AD37" i="23" s="1"/>
  <c r="T37" i="23"/>
  <c r="S37" i="23"/>
  <c r="R37" i="23"/>
  <c r="Q37" i="23"/>
  <c r="P37" i="23"/>
  <c r="O37" i="23"/>
  <c r="AB37" i="23" s="1"/>
  <c r="N37" i="23"/>
  <c r="M37" i="23"/>
  <c r="L37" i="23"/>
  <c r="K37" i="23"/>
  <c r="J37" i="23"/>
  <c r="I37" i="23"/>
  <c r="H37" i="23"/>
  <c r="G37" i="23"/>
  <c r="U36" i="23"/>
  <c r="U109" i="23" s="1"/>
  <c r="V36" i="23"/>
  <c r="T36" i="23"/>
  <c r="T109" i="23" s="1"/>
  <c r="S36" i="23"/>
  <c r="S109" i="23" s="1"/>
  <c r="R36" i="23"/>
  <c r="R109" i="23" s="1"/>
  <c r="Q36" i="23"/>
  <c r="Q109" i="23" s="1"/>
  <c r="P36" i="23"/>
  <c r="P109" i="23" s="1"/>
  <c r="O36" i="23"/>
  <c r="N36" i="23"/>
  <c r="N109" i="23" s="1"/>
  <c r="M36" i="23"/>
  <c r="M109" i="23" s="1"/>
  <c r="L36" i="23"/>
  <c r="L109" i="23" s="1"/>
  <c r="K36" i="23"/>
  <c r="K109" i="23" s="1"/>
  <c r="J36" i="23"/>
  <c r="J109" i="23" s="1"/>
  <c r="I36" i="23"/>
  <c r="I109" i="23" s="1"/>
  <c r="H36" i="23"/>
  <c r="G36" i="23"/>
  <c r="U24" i="23"/>
  <c r="V24" i="23"/>
  <c r="AD24" i="23" s="1"/>
  <c r="T24" i="23"/>
  <c r="S24" i="23"/>
  <c r="R24" i="23"/>
  <c r="Q24" i="23"/>
  <c r="P24" i="23"/>
  <c r="O24" i="23"/>
  <c r="AB24" i="23" s="1"/>
  <c r="N24" i="23"/>
  <c r="M24" i="23"/>
  <c r="L24" i="23"/>
  <c r="K24" i="23"/>
  <c r="J24" i="23"/>
  <c r="I24" i="23"/>
  <c r="H24" i="23"/>
  <c r="G24" i="23"/>
  <c r="U23" i="23"/>
  <c r="V23" i="23"/>
  <c r="AD23" i="23" s="1"/>
  <c r="T23" i="23"/>
  <c r="S23" i="23"/>
  <c r="R23" i="23"/>
  <c r="Q23" i="23"/>
  <c r="P23" i="23"/>
  <c r="O23" i="23"/>
  <c r="AB23" i="23" s="1"/>
  <c r="N23" i="23"/>
  <c r="M23" i="23"/>
  <c r="L23" i="23"/>
  <c r="K23" i="23"/>
  <c r="J23" i="23"/>
  <c r="I23" i="23"/>
  <c r="H23" i="23"/>
  <c r="G23" i="23"/>
  <c r="U22" i="23"/>
  <c r="V22" i="23"/>
  <c r="AD22" i="23" s="1"/>
  <c r="T22" i="23"/>
  <c r="S22" i="23"/>
  <c r="R22" i="23"/>
  <c r="Q22" i="23"/>
  <c r="P22" i="23"/>
  <c r="O22" i="23"/>
  <c r="AB22" i="23" s="1"/>
  <c r="N22" i="23"/>
  <c r="M22" i="23"/>
  <c r="L22" i="23"/>
  <c r="K22" i="23"/>
  <c r="J22" i="23"/>
  <c r="I22" i="23"/>
  <c r="H22" i="23"/>
  <c r="G22" i="23"/>
  <c r="U20" i="23"/>
  <c r="V20" i="23"/>
  <c r="AD20" i="23" s="1"/>
  <c r="T20" i="23"/>
  <c r="S20" i="23"/>
  <c r="R20" i="23"/>
  <c r="Q20" i="23"/>
  <c r="P20" i="23"/>
  <c r="O20" i="23"/>
  <c r="AB20" i="23" s="1"/>
  <c r="N20" i="23"/>
  <c r="M20" i="23"/>
  <c r="L20" i="23"/>
  <c r="K20" i="23"/>
  <c r="J20" i="23"/>
  <c r="I20" i="23"/>
  <c r="H20" i="23"/>
  <c r="G20" i="23"/>
  <c r="U19" i="23"/>
  <c r="V19" i="23"/>
  <c r="AD19" i="23" s="1"/>
  <c r="T19" i="23"/>
  <c r="S19" i="23"/>
  <c r="R19" i="23"/>
  <c r="Q19" i="23"/>
  <c r="P19" i="23"/>
  <c r="O19" i="23"/>
  <c r="AB19" i="23" s="1"/>
  <c r="N19" i="23"/>
  <c r="M19" i="23"/>
  <c r="L19" i="23"/>
  <c r="K19" i="23"/>
  <c r="J19" i="23"/>
  <c r="I19" i="23"/>
  <c r="H19" i="23"/>
  <c r="G19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V4" i="23"/>
  <c r="AD4" i="23" s="1"/>
  <c r="U4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V5" i="23"/>
  <c r="AD5" i="23" s="1"/>
  <c r="U5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V6" i="23"/>
  <c r="AD6" i="23" s="1"/>
  <c r="U6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V7" i="23"/>
  <c r="U7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V8" i="23"/>
  <c r="AD8" i="23" s="1"/>
  <c r="U8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V9" i="23"/>
  <c r="U9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V10" i="23"/>
  <c r="AD10" i="23" s="1"/>
  <c r="U10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V11" i="23"/>
  <c r="AD11" i="23" s="1"/>
  <c r="U11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V12" i="23"/>
  <c r="AD12" i="23" s="1"/>
  <c r="U12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V13" i="23"/>
  <c r="AD13" i="23" s="1"/>
  <c r="U13" i="23"/>
  <c r="G14" i="23"/>
  <c r="H14" i="23"/>
  <c r="I14" i="23"/>
  <c r="J14" i="23"/>
  <c r="K14" i="23"/>
  <c r="L14" i="23"/>
  <c r="M14" i="23"/>
  <c r="N14" i="23"/>
  <c r="O14" i="23"/>
  <c r="P14" i="23"/>
  <c r="Q14" i="23"/>
  <c r="R14" i="23"/>
  <c r="S14" i="23"/>
  <c r="T14" i="23"/>
  <c r="V14" i="23"/>
  <c r="AD14" i="23" s="1"/>
  <c r="U14" i="23"/>
  <c r="U3" i="23"/>
  <c r="V3" i="23"/>
  <c r="AD3" i="23" s="1"/>
  <c r="T3" i="23"/>
  <c r="S3" i="23"/>
  <c r="R3" i="23"/>
  <c r="Q3" i="23"/>
  <c r="P3" i="23"/>
  <c r="O3" i="23"/>
  <c r="AB3" i="23" s="1"/>
  <c r="N3" i="23"/>
  <c r="M3" i="23"/>
  <c r="L3" i="23"/>
  <c r="K3" i="23"/>
  <c r="J3" i="23"/>
  <c r="I3" i="23"/>
  <c r="H3" i="23"/>
  <c r="G3" i="23"/>
  <c r="U100" i="23"/>
  <c r="V100" i="23"/>
  <c r="AD100" i="23" s="1"/>
  <c r="T100" i="23"/>
  <c r="S100" i="23"/>
  <c r="R100" i="23"/>
  <c r="Q100" i="23"/>
  <c r="P100" i="23"/>
  <c r="O100" i="23"/>
  <c r="AB100" i="23" s="1"/>
  <c r="N100" i="23"/>
  <c r="M100" i="23"/>
  <c r="L100" i="23"/>
  <c r="K100" i="23"/>
  <c r="J100" i="23"/>
  <c r="I100" i="23"/>
  <c r="H100" i="23"/>
  <c r="G100" i="23"/>
  <c r="U99" i="23"/>
  <c r="V99" i="23"/>
  <c r="AD99" i="23" s="1"/>
  <c r="T99" i="23"/>
  <c r="S99" i="23"/>
  <c r="R99" i="23"/>
  <c r="Q99" i="23"/>
  <c r="P99" i="23"/>
  <c r="O99" i="23"/>
  <c r="AB99" i="23" s="1"/>
  <c r="N99" i="23"/>
  <c r="M99" i="23"/>
  <c r="L99" i="23"/>
  <c r="K99" i="23"/>
  <c r="J99" i="23"/>
  <c r="I99" i="23"/>
  <c r="H99" i="23"/>
  <c r="G99" i="23"/>
  <c r="U95" i="23"/>
  <c r="V95" i="23"/>
  <c r="AD95" i="23" s="1"/>
  <c r="T95" i="23"/>
  <c r="S95" i="23"/>
  <c r="R95" i="23"/>
  <c r="Q95" i="23"/>
  <c r="P95" i="23"/>
  <c r="O95" i="23"/>
  <c r="AB95" i="23" s="1"/>
  <c r="N95" i="23"/>
  <c r="M95" i="23"/>
  <c r="L95" i="23"/>
  <c r="K95" i="23"/>
  <c r="J95" i="23"/>
  <c r="I95" i="23"/>
  <c r="H95" i="23"/>
  <c r="G95" i="23"/>
  <c r="U94" i="23"/>
  <c r="V94" i="23"/>
  <c r="AD94" i="23" s="1"/>
  <c r="T94" i="23"/>
  <c r="S94" i="23"/>
  <c r="R94" i="23"/>
  <c r="Q94" i="23"/>
  <c r="P94" i="23"/>
  <c r="O94" i="23"/>
  <c r="AB94" i="23" s="1"/>
  <c r="N94" i="23"/>
  <c r="M94" i="23"/>
  <c r="L94" i="23"/>
  <c r="K94" i="23"/>
  <c r="J94" i="23"/>
  <c r="I94" i="23"/>
  <c r="H94" i="23"/>
  <c r="G94" i="23"/>
  <c r="U93" i="23"/>
  <c r="U114" i="23" s="1"/>
  <c r="V93" i="23"/>
  <c r="T93" i="23"/>
  <c r="T114" i="23" s="1"/>
  <c r="S93" i="23"/>
  <c r="S114" i="23" s="1"/>
  <c r="R93" i="23"/>
  <c r="R114" i="23" s="1"/>
  <c r="Q93" i="23"/>
  <c r="Q114" i="23" s="1"/>
  <c r="P93" i="23"/>
  <c r="P114" i="23" s="1"/>
  <c r="O93" i="23"/>
  <c r="N93" i="23"/>
  <c r="N114" i="23" s="1"/>
  <c r="M93" i="23"/>
  <c r="M114" i="23" s="1"/>
  <c r="L93" i="23"/>
  <c r="L114" i="23" s="1"/>
  <c r="K93" i="23"/>
  <c r="K114" i="23" s="1"/>
  <c r="J93" i="23"/>
  <c r="J114" i="23" s="1"/>
  <c r="I93" i="23"/>
  <c r="I114" i="23" s="1"/>
  <c r="H93" i="23"/>
  <c r="G93" i="23"/>
  <c r="U62" i="23"/>
  <c r="V62" i="23"/>
  <c r="AD62" i="23" s="1"/>
  <c r="T62" i="23"/>
  <c r="S62" i="23"/>
  <c r="R62" i="23"/>
  <c r="Q62" i="23"/>
  <c r="P62" i="23"/>
  <c r="O62" i="23"/>
  <c r="AB62" i="23" s="1"/>
  <c r="N62" i="23"/>
  <c r="M62" i="23"/>
  <c r="L62" i="23"/>
  <c r="K62" i="23"/>
  <c r="J62" i="23"/>
  <c r="I62" i="23"/>
  <c r="H62" i="23"/>
  <c r="G62" i="23"/>
  <c r="U60" i="23"/>
  <c r="V60" i="23"/>
  <c r="AD60" i="23" s="1"/>
  <c r="T60" i="23"/>
  <c r="S60" i="23"/>
  <c r="R60" i="23"/>
  <c r="Q60" i="23"/>
  <c r="P60" i="23"/>
  <c r="O60" i="23"/>
  <c r="AB60" i="23" s="1"/>
  <c r="N60" i="23"/>
  <c r="M60" i="23"/>
  <c r="L60" i="23"/>
  <c r="K60" i="23"/>
  <c r="J60" i="23"/>
  <c r="I60" i="23"/>
  <c r="H60" i="23"/>
  <c r="G60" i="23"/>
  <c r="U59" i="23"/>
  <c r="V59" i="23"/>
  <c r="AD59" i="23" s="1"/>
  <c r="T59" i="23"/>
  <c r="S59" i="23"/>
  <c r="R59" i="23"/>
  <c r="Q59" i="23"/>
  <c r="P59" i="23"/>
  <c r="O59" i="23"/>
  <c r="AB59" i="23" s="1"/>
  <c r="N59" i="23"/>
  <c r="M59" i="23"/>
  <c r="L59" i="23"/>
  <c r="K59" i="23"/>
  <c r="J59" i="23"/>
  <c r="I59" i="23"/>
  <c r="H59" i="23"/>
  <c r="G59" i="23"/>
  <c r="U58" i="23"/>
  <c r="V58" i="23"/>
  <c r="AD58" i="23" s="1"/>
  <c r="T58" i="23"/>
  <c r="S58" i="23"/>
  <c r="R58" i="23"/>
  <c r="Q58" i="23"/>
  <c r="P58" i="23"/>
  <c r="O58" i="23"/>
  <c r="AB58" i="23" s="1"/>
  <c r="N58" i="23"/>
  <c r="M58" i="23"/>
  <c r="L58" i="23"/>
  <c r="K58" i="23"/>
  <c r="J58" i="23"/>
  <c r="I58" i="23"/>
  <c r="H58" i="23"/>
  <c r="G58" i="23"/>
  <c r="U57" i="23"/>
  <c r="V57" i="23"/>
  <c r="AD57" i="23" s="1"/>
  <c r="T57" i="23"/>
  <c r="S57" i="23"/>
  <c r="R57" i="23"/>
  <c r="Q57" i="23"/>
  <c r="P57" i="23"/>
  <c r="O57" i="23"/>
  <c r="AB57" i="23" s="1"/>
  <c r="N57" i="23"/>
  <c r="M57" i="23"/>
  <c r="L57" i="23"/>
  <c r="K57" i="23"/>
  <c r="J57" i="23"/>
  <c r="I57" i="23"/>
  <c r="H57" i="23"/>
  <c r="G57" i="23"/>
  <c r="U55" i="23"/>
  <c r="V55" i="23"/>
  <c r="AD55" i="23" s="1"/>
  <c r="T55" i="23"/>
  <c r="S55" i="23"/>
  <c r="R55" i="23"/>
  <c r="Q55" i="23"/>
  <c r="P55" i="23"/>
  <c r="O55" i="23"/>
  <c r="AB55" i="23" s="1"/>
  <c r="N55" i="23"/>
  <c r="M55" i="23"/>
  <c r="L55" i="23"/>
  <c r="K55" i="23"/>
  <c r="J55" i="23"/>
  <c r="I55" i="23"/>
  <c r="H55" i="23"/>
  <c r="G55" i="23"/>
  <c r="U53" i="23"/>
  <c r="V53" i="23"/>
  <c r="AD53" i="23" s="1"/>
  <c r="T53" i="23"/>
  <c r="S53" i="23"/>
  <c r="R53" i="23"/>
  <c r="Q53" i="23"/>
  <c r="P53" i="23"/>
  <c r="O53" i="23"/>
  <c r="AB53" i="23" s="1"/>
  <c r="N53" i="23"/>
  <c r="M53" i="23"/>
  <c r="L53" i="23"/>
  <c r="K53" i="23"/>
  <c r="J53" i="23"/>
  <c r="I53" i="23"/>
  <c r="H53" i="23"/>
  <c r="G53" i="23"/>
  <c r="U51" i="23"/>
  <c r="V51" i="23"/>
  <c r="AD51" i="23" s="1"/>
  <c r="T51" i="23"/>
  <c r="S51" i="23"/>
  <c r="R51" i="23"/>
  <c r="Q51" i="23"/>
  <c r="P51" i="23"/>
  <c r="O51" i="23"/>
  <c r="AB51" i="23" s="1"/>
  <c r="N51" i="23"/>
  <c r="M51" i="23"/>
  <c r="L51" i="23"/>
  <c r="K51" i="23"/>
  <c r="J51" i="23"/>
  <c r="I51" i="23"/>
  <c r="H51" i="23"/>
  <c r="G51" i="23"/>
  <c r="U50" i="23"/>
  <c r="V50" i="23"/>
  <c r="AD50" i="23" s="1"/>
  <c r="T50" i="23"/>
  <c r="S50" i="23"/>
  <c r="R50" i="23"/>
  <c r="Q50" i="23"/>
  <c r="P50" i="23"/>
  <c r="O50" i="23"/>
  <c r="AB50" i="23" s="1"/>
  <c r="N50" i="23"/>
  <c r="M50" i="23"/>
  <c r="L50" i="23"/>
  <c r="K50" i="23"/>
  <c r="J50" i="23"/>
  <c r="I50" i="23"/>
  <c r="H50" i="23"/>
  <c r="G50" i="23"/>
  <c r="U49" i="23"/>
  <c r="V49" i="23"/>
  <c r="AD49" i="23" s="1"/>
  <c r="T49" i="23"/>
  <c r="S49" i="23"/>
  <c r="R49" i="23"/>
  <c r="Q49" i="23"/>
  <c r="P49" i="23"/>
  <c r="O49" i="23"/>
  <c r="AB49" i="23" s="1"/>
  <c r="N49" i="23"/>
  <c r="M49" i="23"/>
  <c r="L49" i="23"/>
  <c r="K49" i="23"/>
  <c r="J49" i="23"/>
  <c r="I49" i="23"/>
  <c r="H49" i="23"/>
  <c r="G49" i="23"/>
  <c r="U48" i="23"/>
  <c r="V48" i="23"/>
  <c r="AD48" i="23" s="1"/>
  <c r="T48" i="23"/>
  <c r="S48" i="23"/>
  <c r="R48" i="23"/>
  <c r="Q48" i="23"/>
  <c r="P48" i="23"/>
  <c r="O48" i="23"/>
  <c r="AB48" i="23" s="1"/>
  <c r="N48" i="23"/>
  <c r="M48" i="23"/>
  <c r="L48" i="23"/>
  <c r="K48" i="23"/>
  <c r="J48" i="23"/>
  <c r="I48" i="23"/>
  <c r="H48" i="23"/>
  <c r="G48" i="23"/>
  <c r="U47" i="23"/>
  <c r="V47" i="23"/>
  <c r="AD47" i="23" s="1"/>
  <c r="T47" i="23"/>
  <c r="S47" i="23"/>
  <c r="R47" i="23"/>
  <c r="Q47" i="23"/>
  <c r="P47" i="23"/>
  <c r="O47" i="23"/>
  <c r="AB47" i="23" s="1"/>
  <c r="N47" i="23"/>
  <c r="M47" i="23"/>
  <c r="L47" i="23"/>
  <c r="K47" i="23"/>
  <c r="J47" i="23"/>
  <c r="I47" i="23"/>
  <c r="H47" i="23"/>
  <c r="G47" i="23"/>
  <c r="U46" i="23"/>
  <c r="V46" i="23"/>
  <c r="AD46" i="23" s="1"/>
  <c r="T46" i="23"/>
  <c r="S46" i="23"/>
  <c r="R46" i="23"/>
  <c r="Q46" i="23"/>
  <c r="P46" i="23"/>
  <c r="O46" i="23"/>
  <c r="AB46" i="23" s="1"/>
  <c r="N46" i="23"/>
  <c r="M46" i="23"/>
  <c r="L46" i="23"/>
  <c r="K46" i="23"/>
  <c r="J46" i="23"/>
  <c r="I46" i="23"/>
  <c r="H46" i="23"/>
  <c r="G46" i="23"/>
  <c r="U44" i="23"/>
  <c r="V44" i="23"/>
  <c r="AD44" i="23" s="1"/>
  <c r="T44" i="23"/>
  <c r="S44" i="23"/>
  <c r="R44" i="23"/>
  <c r="Q44" i="23"/>
  <c r="P44" i="23"/>
  <c r="O44" i="23"/>
  <c r="AB44" i="23" s="1"/>
  <c r="N44" i="23"/>
  <c r="M44" i="23"/>
  <c r="L44" i="23"/>
  <c r="K44" i="23"/>
  <c r="J44" i="23"/>
  <c r="I44" i="23"/>
  <c r="H44" i="23"/>
  <c r="G44" i="23"/>
  <c r="U35" i="23"/>
  <c r="V35" i="23"/>
  <c r="AD35" i="23" s="1"/>
  <c r="T35" i="23"/>
  <c r="S35" i="23"/>
  <c r="R35" i="23"/>
  <c r="Q35" i="23"/>
  <c r="P35" i="23"/>
  <c r="O35" i="23"/>
  <c r="AB35" i="23" s="1"/>
  <c r="N35" i="23"/>
  <c r="M35" i="23"/>
  <c r="L35" i="23"/>
  <c r="K35" i="23"/>
  <c r="J35" i="23"/>
  <c r="I35" i="23"/>
  <c r="H35" i="23"/>
  <c r="G35" i="23"/>
  <c r="U34" i="23"/>
  <c r="V34" i="23"/>
  <c r="AD34" i="23" s="1"/>
  <c r="T34" i="23"/>
  <c r="S34" i="23"/>
  <c r="R34" i="23"/>
  <c r="Q34" i="23"/>
  <c r="P34" i="23"/>
  <c r="O34" i="23"/>
  <c r="AB34" i="23" s="1"/>
  <c r="N34" i="23"/>
  <c r="M34" i="23"/>
  <c r="L34" i="23"/>
  <c r="K34" i="23"/>
  <c r="J34" i="23"/>
  <c r="I34" i="23"/>
  <c r="H34" i="23"/>
  <c r="G34" i="23"/>
  <c r="U33" i="23"/>
  <c r="U108" i="23" s="1"/>
  <c r="V33" i="23"/>
  <c r="T33" i="23"/>
  <c r="T108" i="23" s="1"/>
  <c r="S33" i="23"/>
  <c r="S108" i="23" s="1"/>
  <c r="R33" i="23"/>
  <c r="R108" i="23" s="1"/>
  <c r="Q33" i="23"/>
  <c r="Q108" i="23" s="1"/>
  <c r="P33" i="23"/>
  <c r="P108" i="23" s="1"/>
  <c r="O33" i="23"/>
  <c r="N33" i="23"/>
  <c r="N108" i="23" s="1"/>
  <c r="M33" i="23"/>
  <c r="M108" i="23" s="1"/>
  <c r="L33" i="23"/>
  <c r="L108" i="23" s="1"/>
  <c r="K33" i="23"/>
  <c r="K108" i="23" s="1"/>
  <c r="J33" i="23"/>
  <c r="J108" i="23" s="1"/>
  <c r="I33" i="23"/>
  <c r="I108" i="23" s="1"/>
  <c r="H33" i="23"/>
  <c r="G33" i="23"/>
  <c r="U32" i="23"/>
  <c r="V32" i="23"/>
  <c r="AD32" i="23" s="1"/>
  <c r="T32" i="23"/>
  <c r="S32" i="23"/>
  <c r="R32" i="23"/>
  <c r="Q32" i="23"/>
  <c r="P32" i="23"/>
  <c r="O32" i="23"/>
  <c r="AB32" i="23" s="1"/>
  <c r="N32" i="23"/>
  <c r="M32" i="23"/>
  <c r="L32" i="23"/>
  <c r="K32" i="23"/>
  <c r="J32" i="23"/>
  <c r="I32" i="23"/>
  <c r="H32" i="23"/>
  <c r="G32" i="23"/>
  <c r="U31" i="23"/>
  <c r="V31" i="23"/>
  <c r="AD31" i="23" s="1"/>
  <c r="T31" i="23"/>
  <c r="S31" i="23"/>
  <c r="R31" i="23"/>
  <c r="Q31" i="23"/>
  <c r="P31" i="23"/>
  <c r="O31" i="23"/>
  <c r="AB31" i="23" s="1"/>
  <c r="N31" i="23"/>
  <c r="M31" i="23"/>
  <c r="L31" i="23"/>
  <c r="K31" i="23"/>
  <c r="J31" i="23"/>
  <c r="I31" i="23"/>
  <c r="H31" i="23"/>
  <c r="G31" i="23"/>
  <c r="U30" i="23"/>
  <c r="V30" i="23"/>
  <c r="AD30" i="23" s="1"/>
  <c r="T30" i="23"/>
  <c r="S30" i="23"/>
  <c r="R30" i="23"/>
  <c r="Q30" i="23"/>
  <c r="P30" i="23"/>
  <c r="O30" i="23"/>
  <c r="AB30" i="23" s="1"/>
  <c r="N30" i="23"/>
  <c r="M30" i="23"/>
  <c r="L30" i="23"/>
  <c r="K30" i="23"/>
  <c r="J30" i="23"/>
  <c r="I30" i="23"/>
  <c r="H30" i="23"/>
  <c r="G30" i="23"/>
  <c r="U29" i="23"/>
  <c r="V29" i="23"/>
  <c r="AD29" i="23" s="1"/>
  <c r="T29" i="23"/>
  <c r="S29" i="23"/>
  <c r="R29" i="23"/>
  <c r="Q29" i="23"/>
  <c r="P29" i="23"/>
  <c r="O29" i="23"/>
  <c r="AB29" i="23" s="1"/>
  <c r="N29" i="23"/>
  <c r="M29" i="23"/>
  <c r="L29" i="23"/>
  <c r="K29" i="23"/>
  <c r="J29" i="23"/>
  <c r="I29" i="23"/>
  <c r="H29" i="23"/>
  <c r="G29" i="23"/>
  <c r="U28" i="23"/>
  <c r="V28" i="23"/>
  <c r="AD28" i="23" s="1"/>
  <c r="T28" i="23"/>
  <c r="S28" i="23"/>
  <c r="R28" i="23"/>
  <c r="Q28" i="23"/>
  <c r="P28" i="23"/>
  <c r="O28" i="23"/>
  <c r="AB28" i="23" s="1"/>
  <c r="N28" i="23"/>
  <c r="M28" i="23"/>
  <c r="L28" i="23"/>
  <c r="K28" i="23"/>
  <c r="J28" i="23"/>
  <c r="I28" i="23"/>
  <c r="H28" i="23"/>
  <c r="G28" i="23"/>
  <c r="U27" i="23"/>
  <c r="V27" i="23"/>
  <c r="AD27" i="23" s="1"/>
  <c r="T27" i="23"/>
  <c r="S27" i="23"/>
  <c r="R27" i="23"/>
  <c r="Q27" i="23"/>
  <c r="P27" i="23"/>
  <c r="O27" i="23"/>
  <c r="AB27" i="23" s="1"/>
  <c r="N27" i="23"/>
  <c r="M27" i="23"/>
  <c r="L27" i="23"/>
  <c r="K27" i="23"/>
  <c r="J27" i="23"/>
  <c r="I27" i="23"/>
  <c r="H27" i="23"/>
  <c r="G27" i="23"/>
  <c r="U26" i="23"/>
  <c r="V26" i="23"/>
  <c r="AD26" i="23" s="1"/>
  <c r="T26" i="23"/>
  <c r="S26" i="23"/>
  <c r="R26" i="23"/>
  <c r="Q26" i="23"/>
  <c r="P26" i="23"/>
  <c r="O26" i="23"/>
  <c r="AB26" i="23" s="1"/>
  <c r="N26" i="23"/>
  <c r="M26" i="23"/>
  <c r="L26" i="23"/>
  <c r="K26" i="23"/>
  <c r="J26" i="23"/>
  <c r="I26" i="23"/>
  <c r="H26" i="23"/>
  <c r="G26" i="23"/>
  <c r="U25" i="23"/>
  <c r="V25" i="23"/>
  <c r="AD25" i="23" s="1"/>
  <c r="T25" i="23"/>
  <c r="S25" i="23"/>
  <c r="R25" i="23"/>
  <c r="Q25" i="23"/>
  <c r="P25" i="23"/>
  <c r="O25" i="23"/>
  <c r="AB25" i="23" s="1"/>
  <c r="N25" i="23"/>
  <c r="M25" i="23"/>
  <c r="L25" i="23"/>
  <c r="K25" i="23"/>
  <c r="J25" i="23"/>
  <c r="I25" i="23"/>
  <c r="H25" i="23"/>
  <c r="G25" i="23"/>
  <c r="U21" i="23"/>
  <c r="V21" i="23"/>
  <c r="AD21" i="23" s="1"/>
  <c r="T21" i="23"/>
  <c r="S21" i="23"/>
  <c r="R21" i="23"/>
  <c r="Q21" i="23"/>
  <c r="P21" i="23"/>
  <c r="O21" i="23"/>
  <c r="AB21" i="23" s="1"/>
  <c r="N21" i="23"/>
  <c r="M21" i="23"/>
  <c r="L21" i="23"/>
  <c r="K21" i="23"/>
  <c r="J21" i="23"/>
  <c r="I21" i="23"/>
  <c r="H21" i="23"/>
  <c r="G21" i="23"/>
  <c r="U18" i="23"/>
  <c r="V18" i="23"/>
  <c r="AD18" i="23" s="1"/>
  <c r="T18" i="23"/>
  <c r="S18" i="23"/>
  <c r="R18" i="23"/>
  <c r="Q18" i="23"/>
  <c r="P18" i="23"/>
  <c r="O18" i="23"/>
  <c r="AB18" i="23" s="1"/>
  <c r="N18" i="23"/>
  <c r="M18" i="23"/>
  <c r="L18" i="23"/>
  <c r="K18" i="23"/>
  <c r="J18" i="23"/>
  <c r="I18" i="23"/>
  <c r="H18" i="23"/>
  <c r="G18" i="23"/>
  <c r="U17" i="23"/>
  <c r="U106" i="23" s="1"/>
  <c r="V17" i="23"/>
  <c r="T17" i="23"/>
  <c r="T106" i="23" s="1"/>
  <c r="S17" i="23"/>
  <c r="S106" i="23" s="1"/>
  <c r="R17" i="23"/>
  <c r="R106" i="23" s="1"/>
  <c r="Q17" i="23"/>
  <c r="Q106" i="23" s="1"/>
  <c r="P17" i="23"/>
  <c r="P106" i="23" s="1"/>
  <c r="O17" i="23"/>
  <c r="N17" i="23"/>
  <c r="N106" i="23" s="1"/>
  <c r="M17" i="23"/>
  <c r="M106" i="23" s="1"/>
  <c r="L17" i="23"/>
  <c r="L106" i="23" s="1"/>
  <c r="K17" i="23"/>
  <c r="K106" i="23" s="1"/>
  <c r="J17" i="23"/>
  <c r="J106" i="23" s="1"/>
  <c r="I17" i="23"/>
  <c r="I106" i="23" s="1"/>
  <c r="H17" i="23"/>
  <c r="G17" i="23"/>
  <c r="U16" i="23"/>
  <c r="V16" i="23"/>
  <c r="AD16" i="23" s="1"/>
  <c r="T16" i="23"/>
  <c r="S16" i="23"/>
  <c r="R16" i="23"/>
  <c r="Q16" i="23"/>
  <c r="P16" i="23"/>
  <c r="O16" i="23"/>
  <c r="AB16" i="23" s="1"/>
  <c r="N16" i="23"/>
  <c r="M16" i="23"/>
  <c r="L16" i="23"/>
  <c r="K16" i="23"/>
  <c r="J16" i="23"/>
  <c r="I16" i="23"/>
  <c r="H16" i="23"/>
  <c r="G16" i="23"/>
  <c r="U15" i="23"/>
  <c r="V15" i="23"/>
  <c r="AD15" i="23" s="1"/>
  <c r="T15" i="23"/>
  <c r="S15" i="23"/>
  <c r="R15" i="23"/>
  <c r="Q15" i="23"/>
  <c r="P15" i="23"/>
  <c r="O15" i="23"/>
  <c r="AB15" i="23" s="1"/>
  <c r="N15" i="23"/>
  <c r="M15" i="23"/>
  <c r="L15" i="23"/>
  <c r="K15" i="23"/>
  <c r="J15" i="23"/>
  <c r="I15" i="23"/>
  <c r="H15" i="23"/>
  <c r="G15" i="23"/>
  <c r="K110" i="23" l="1"/>
  <c r="Z15" i="23"/>
  <c r="Y15" i="23"/>
  <c r="Y17" i="23"/>
  <c r="G106" i="23"/>
  <c r="Z17" i="23"/>
  <c r="O106" i="23"/>
  <c r="AB106" i="23" s="1"/>
  <c r="AB17" i="23"/>
  <c r="Z18" i="23"/>
  <c r="Y18" i="23"/>
  <c r="Y26" i="23"/>
  <c r="Z26" i="23"/>
  <c r="Y30" i="23"/>
  <c r="Z30" i="23"/>
  <c r="Y34" i="23"/>
  <c r="Z34" i="23"/>
  <c r="Y46" i="23"/>
  <c r="Z46" i="23"/>
  <c r="Z48" i="23"/>
  <c r="Y48" i="23"/>
  <c r="Y49" i="23"/>
  <c r="Z49" i="23"/>
  <c r="Y51" i="23"/>
  <c r="Z51" i="23"/>
  <c r="Z58" i="23"/>
  <c r="Y58" i="23"/>
  <c r="Z62" i="23"/>
  <c r="Y62" i="23"/>
  <c r="Z99" i="23"/>
  <c r="Y99" i="23"/>
  <c r="N107" i="23"/>
  <c r="N105" i="23"/>
  <c r="Y20" i="23"/>
  <c r="Z20" i="23"/>
  <c r="Z24" i="23"/>
  <c r="Y24" i="23"/>
  <c r="Y38" i="23"/>
  <c r="Z38" i="23"/>
  <c r="Z41" i="23"/>
  <c r="Y41" i="23"/>
  <c r="Z43" i="23"/>
  <c r="Y43" i="23"/>
  <c r="Z54" i="23"/>
  <c r="Y54" i="23"/>
  <c r="Z65" i="23"/>
  <c r="Y65" i="23"/>
  <c r="Y67" i="23"/>
  <c r="G110" i="23"/>
  <c r="Z67" i="23"/>
  <c r="Y71" i="23"/>
  <c r="Z71" i="23"/>
  <c r="Z74" i="23"/>
  <c r="Y74" i="23"/>
  <c r="Y77" i="23"/>
  <c r="Z77" i="23"/>
  <c r="Y81" i="23"/>
  <c r="Z81" i="23"/>
  <c r="Z84" i="23"/>
  <c r="Y84" i="23"/>
  <c r="Y85" i="23"/>
  <c r="Z85" i="23"/>
  <c r="G111" i="23"/>
  <c r="O112" i="23"/>
  <c r="AB112" i="23" s="1"/>
  <c r="AB87" i="23"/>
  <c r="Z91" i="23"/>
  <c r="Y91" i="23"/>
  <c r="G115" i="23"/>
  <c r="Z96" i="23"/>
  <c r="Y96" i="23"/>
  <c r="O115" i="23"/>
  <c r="AB115" i="23" s="1"/>
  <c r="AB96" i="23"/>
  <c r="Y97" i="23"/>
  <c r="Z97" i="23"/>
  <c r="Z98" i="23"/>
  <c r="Y98" i="23"/>
  <c r="AA15" i="23"/>
  <c r="AA16" i="23"/>
  <c r="H106" i="23"/>
  <c r="AA106" i="23" s="1"/>
  <c r="AA17" i="23"/>
  <c r="AA18" i="23"/>
  <c r="AA21" i="23"/>
  <c r="AA25" i="23"/>
  <c r="AA26" i="23"/>
  <c r="AA27" i="23"/>
  <c r="AA28" i="23"/>
  <c r="AA29" i="23"/>
  <c r="AA30" i="23"/>
  <c r="AA31" i="23"/>
  <c r="AA32" i="23"/>
  <c r="H108" i="23"/>
  <c r="AA108" i="23" s="1"/>
  <c r="AA33" i="23"/>
  <c r="AA34" i="23"/>
  <c r="AA35" i="23"/>
  <c r="AA44" i="23"/>
  <c r="AA46" i="23"/>
  <c r="AA47" i="23"/>
  <c r="AA48" i="23"/>
  <c r="AA49" i="23"/>
  <c r="AA50" i="23"/>
  <c r="AA51" i="23"/>
  <c r="AA53" i="23"/>
  <c r="AA55" i="23"/>
  <c r="AA57" i="23"/>
  <c r="AA58" i="23"/>
  <c r="AA59" i="23"/>
  <c r="AA60" i="23"/>
  <c r="AA62" i="23"/>
  <c r="AA93" i="23"/>
  <c r="H114" i="23"/>
  <c r="AA114" i="23" s="1"/>
  <c r="AA94" i="23"/>
  <c r="AA95" i="23"/>
  <c r="AA99" i="23"/>
  <c r="AA100" i="23"/>
  <c r="AA3" i="23"/>
  <c r="V107" i="23"/>
  <c r="AD107" i="23" s="1"/>
  <c r="AD9" i="23"/>
  <c r="Q107" i="23"/>
  <c r="M107" i="23"/>
  <c r="I107" i="23"/>
  <c r="V105" i="23"/>
  <c r="AD7" i="23"/>
  <c r="Q105" i="23"/>
  <c r="M105" i="23"/>
  <c r="I105" i="23"/>
  <c r="AA19" i="23"/>
  <c r="AA20" i="23"/>
  <c r="AA22" i="23"/>
  <c r="AA23" i="23"/>
  <c r="AA24" i="23"/>
  <c r="H109" i="23"/>
  <c r="AA109" i="23" s="1"/>
  <c r="AA36" i="23"/>
  <c r="AA37" i="23"/>
  <c r="AA38" i="23"/>
  <c r="AA39" i="23"/>
  <c r="AA40" i="23"/>
  <c r="AA41" i="23"/>
  <c r="AA42" i="23"/>
  <c r="AA43" i="23"/>
  <c r="AA45" i="23"/>
  <c r="AA52" i="23"/>
  <c r="AA54" i="23"/>
  <c r="AA56" i="23"/>
  <c r="AA61" i="23"/>
  <c r="AA63" i="23"/>
  <c r="AA64" i="23"/>
  <c r="AA65" i="23"/>
  <c r="AA66" i="23"/>
  <c r="H110" i="23"/>
  <c r="AA67" i="23"/>
  <c r="AA68" i="23"/>
  <c r="AA69" i="23"/>
  <c r="AA70" i="23"/>
  <c r="AA71" i="23"/>
  <c r="AA72" i="23"/>
  <c r="AA73" i="23"/>
  <c r="AA74" i="23"/>
  <c r="AA75" i="23"/>
  <c r="AA76" i="23"/>
  <c r="AA77" i="23"/>
  <c r="AA78" i="23"/>
  <c r="AA79" i="23"/>
  <c r="AA80" i="23"/>
  <c r="AA81" i="23"/>
  <c r="AA82" i="23"/>
  <c r="AA83" i="23"/>
  <c r="AA84" i="23"/>
  <c r="H111" i="23"/>
  <c r="AA111" i="23" s="1"/>
  <c r="AA85" i="23"/>
  <c r="AA86" i="23"/>
  <c r="AA87" i="23"/>
  <c r="H112" i="23"/>
  <c r="AA112" i="23" s="1"/>
  <c r="AA88" i="23"/>
  <c r="AA89" i="23"/>
  <c r="H113" i="23"/>
  <c r="AA113" i="23" s="1"/>
  <c r="AA90" i="23"/>
  <c r="AA91" i="23"/>
  <c r="AA92" i="23"/>
  <c r="H115" i="23"/>
  <c r="AA115" i="23" s="1"/>
  <c r="AA96" i="23"/>
  <c r="AA97" i="23"/>
  <c r="AA98" i="23"/>
  <c r="Z21" i="23"/>
  <c r="Y21" i="23"/>
  <c r="Z27" i="23"/>
  <c r="Y27" i="23"/>
  <c r="Z29" i="23"/>
  <c r="Y29" i="23"/>
  <c r="Z32" i="23"/>
  <c r="Y32" i="23"/>
  <c r="Z44" i="23"/>
  <c r="Y44" i="23"/>
  <c r="Z53" i="23"/>
  <c r="Y53" i="23"/>
  <c r="Z57" i="23"/>
  <c r="Y57" i="23"/>
  <c r="Y59" i="23"/>
  <c r="Z59" i="23"/>
  <c r="Z95" i="23"/>
  <c r="Y95" i="23"/>
  <c r="Z3" i="23"/>
  <c r="Y3" i="23"/>
  <c r="U107" i="23"/>
  <c r="J107" i="23"/>
  <c r="R105" i="23"/>
  <c r="Z19" i="23"/>
  <c r="Y19" i="23"/>
  <c r="Z23" i="23"/>
  <c r="Y23" i="23"/>
  <c r="Z36" i="23"/>
  <c r="Y36" i="23"/>
  <c r="G109" i="23"/>
  <c r="Z39" i="23"/>
  <c r="Y39" i="23"/>
  <c r="Y42" i="23"/>
  <c r="Z42" i="23"/>
  <c r="Z52" i="23"/>
  <c r="Y52" i="23"/>
  <c r="Z61" i="23"/>
  <c r="Y61" i="23"/>
  <c r="Z64" i="23"/>
  <c r="Y64" i="23"/>
  <c r="Z66" i="23"/>
  <c r="Y66" i="23"/>
  <c r="AA110" i="23"/>
  <c r="Z69" i="23"/>
  <c r="Y69" i="23"/>
  <c r="Z72" i="23"/>
  <c r="Y72" i="23"/>
  <c r="Y75" i="23"/>
  <c r="Z75" i="23"/>
  <c r="Z78" i="23"/>
  <c r="Y78" i="23"/>
  <c r="Z80" i="23"/>
  <c r="Y80" i="23"/>
  <c r="Z83" i="23"/>
  <c r="Y83" i="23"/>
  <c r="O111" i="23"/>
  <c r="AB111" i="23" s="1"/>
  <c r="AB85" i="23"/>
  <c r="Z86" i="23"/>
  <c r="Y86" i="23"/>
  <c r="G112" i="23"/>
  <c r="Z87" i="23"/>
  <c r="Y87" i="23"/>
  <c r="G113" i="23"/>
  <c r="Y89" i="23"/>
  <c r="Z89" i="23"/>
  <c r="O113" i="23"/>
  <c r="AB113" i="23" s="1"/>
  <c r="AB89" i="23"/>
  <c r="Z90" i="23"/>
  <c r="Y90" i="23"/>
  <c r="V106" i="23"/>
  <c r="AD106" i="23" s="1"/>
  <c r="AD17" i="23"/>
  <c r="AD93" i="23"/>
  <c r="V114" i="23"/>
  <c r="AD114" i="23" s="1"/>
  <c r="AA14" i="23"/>
  <c r="AA13" i="23"/>
  <c r="AA12" i="23"/>
  <c r="AA11" i="23"/>
  <c r="AA10" i="23"/>
  <c r="T107" i="23"/>
  <c r="P107" i="23"/>
  <c r="L107" i="23"/>
  <c r="H107" i="23"/>
  <c r="AA107" i="23" s="1"/>
  <c r="AA9" i="23"/>
  <c r="AA8" i="23"/>
  <c r="T105" i="23"/>
  <c r="P105" i="23"/>
  <c r="L105" i="23"/>
  <c r="H105" i="23"/>
  <c r="AA7" i="23"/>
  <c r="AA6" i="23"/>
  <c r="AA5" i="23"/>
  <c r="AA4" i="23"/>
  <c r="V109" i="23"/>
  <c r="AD109" i="23" s="1"/>
  <c r="AD36" i="23"/>
  <c r="V110" i="23"/>
  <c r="AD110" i="23" s="1"/>
  <c r="AD67" i="23"/>
  <c r="AD85" i="23"/>
  <c r="V111" i="23"/>
  <c r="AD111" i="23" s="1"/>
  <c r="V112" i="23"/>
  <c r="AD112" i="23" s="1"/>
  <c r="AD87" i="23"/>
  <c r="AD89" i="23"/>
  <c r="V113" i="23"/>
  <c r="AD113" i="23" s="1"/>
  <c r="V115" i="23"/>
  <c r="AD115" i="23" s="1"/>
  <c r="AD96" i="23"/>
  <c r="Y16" i="23"/>
  <c r="Z16" i="23"/>
  <c r="Z25" i="23"/>
  <c r="Y25" i="23"/>
  <c r="Z28" i="23"/>
  <c r="Y28" i="23"/>
  <c r="Z31" i="23"/>
  <c r="Y31" i="23"/>
  <c r="Z33" i="23"/>
  <c r="Y33" i="23"/>
  <c r="G108" i="23"/>
  <c r="O108" i="23"/>
  <c r="AB108" i="23" s="1"/>
  <c r="AB33" i="23"/>
  <c r="Z35" i="23"/>
  <c r="Y35" i="23"/>
  <c r="Z47" i="23"/>
  <c r="Y47" i="23"/>
  <c r="Z50" i="23"/>
  <c r="Y50" i="23"/>
  <c r="Y55" i="23"/>
  <c r="Z55" i="23"/>
  <c r="Z60" i="23"/>
  <c r="Y60" i="23"/>
  <c r="G114" i="23"/>
  <c r="Y93" i="23"/>
  <c r="Z93" i="23"/>
  <c r="O114" i="23"/>
  <c r="AB114" i="23" s="1"/>
  <c r="AB93" i="23"/>
  <c r="Z94" i="23"/>
  <c r="Y94" i="23"/>
  <c r="Z100" i="23"/>
  <c r="Y100" i="23"/>
  <c r="R107" i="23"/>
  <c r="U105" i="23"/>
  <c r="J105" i="23"/>
  <c r="Z22" i="23"/>
  <c r="Y22" i="23"/>
  <c r="O109" i="23"/>
  <c r="AB109" i="23" s="1"/>
  <c r="AB36" i="23"/>
  <c r="Z37" i="23"/>
  <c r="Y37" i="23"/>
  <c r="Z40" i="23"/>
  <c r="Y40" i="23"/>
  <c r="Z45" i="23"/>
  <c r="Y45" i="23"/>
  <c r="Z56" i="23"/>
  <c r="Y56" i="23"/>
  <c r="Y63" i="23"/>
  <c r="Z63" i="23"/>
  <c r="O110" i="23"/>
  <c r="AB110" i="23" s="1"/>
  <c r="AB67" i="23"/>
  <c r="Z68" i="23"/>
  <c r="Y68" i="23"/>
  <c r="Z70" i="23"/>
  <c r="Y70" i="23"/>
  <c r="Y73" i="23"/>
  <c r="Z73" i="23"/>
  <c r="Z76" i="23"/>
  <c r="Y76" i="23"/>
  <c r="Z79" i="23"/>
  <c r="Y79" i="23"/>
  <c r="Z82" i="23"/>
  <c r="Y82" i="23"/>
  <c r="Z88" i="23"/>
  <c r="Y88" i="23"/>
  <c r="Z92" i="23"/>
  <c r="Y92" i="23"/>
  <c r="V108" i="23"/>
  <c r="AD108" i="23" s="1"/>
  <c r="AD33" i="23"/>
  <c r="AB14" i="23"/>
  <c r="Z14" i="23"/>
  <c r="Y14" i="23"/>
  <c r="AB13" i="23"/>
  <c r="Y13" i="23"/>
  <c r="Z13" i="23"/>
  <c r="AB12" i="23"/>
  <c r="Y12" i="23"/>
  <c r="Z12" i="23"/>
  <c r="AB11" i="23"/>
  <c r="Z11" i="23"/>
  <c r="Y11" i="23"/>
  <c r="AB10" i="23"/>
  <c r="Z10" i="23"/>
  <c r="Y10" i="23"/>
  <c r="S107" i="23"/>
  <c r="O107" i="23"/>
  <c r="AB9" i="23"/>
  <c r="K107" i="23"/>
  <c r="G107" i="23"/>
  <c r="Z9" i="23"/>
  <c r="Y9" i="23"/>
  <c r="AB8" i="23"/>
  <c r="Y8" i="23"/>
  <c r="Z8" i="23"/>
  <c r="S105" i="23"/>
  <c r="O105" i="23"/>
  <c r="AB7" i="23"/>
  <c r="K105" i="23"/>
  <c r="Z7" i="23"/>
  <c r="Y7" i="23"/>
  <c r="G105" i="23"/>
  <c r="AB6" i="23"/>
  <c r="Z6" i="23"/>
  <c r="Y6" i="23"/>
  <c r="AB5" i="23"/>
  <c r="Y5" i="23"/>
  <c r="Z5" i="23"/>
  <c r="AB4" i="23"/>
  <c r="Y4" i="23"/>
  <c r="Z4" i="23"/>
  <c r="K102" i="23"/>
  <c r="U102" i="23"/>
  <c r="O102" i="23"/>
  <c r="R102" i="23"/>
  <c r="H102" i="23"/>
  <c r="V102" i="23"/>
  <c r="N102" i="23"/>
  <c r="J102" i="23"/>
  <c r="T102" i="23"/>
  <c r="S102" i="23"/>
  <c r="I102" i="23"/>
  <c r="G102" i="23"/>
  <c r="L102" i="23"/>
  <c r="P102" i="23"/>
  <c r="M102" i="23"/>
  <c r="Q102" i="23"/>
  <c r="Y109" i="23" l="1"/>
  <c r="Z109" i="23"/>
  <c r="Z115" i="23"/>
  <c r="Y115" i="23"/>
  <c r="Z107" i="23"/>
  <c r="Y107" i="23"/>
  <c r="Y111" i="23"/>
  <c r="Z111" i="23"/>
  <c r="Z108" i="23"/>
  <c r="Y108" i="23"/>
  <c r="Z113" i="23"/>
  <c r="Y113" i="23"/>
  <c r="Z110" i="23"/>
  <c r="Y110" i="23"/>
  <c r="Z106" i="23"/>
  <c r="Y106" i="23"/>
  <c r="AB107" i="23"/>
  <c r="Z114" i="23"/>
  <c r="Y114" i="23"/>
  <c r="Y112" i="23"/>
  <c r="Z112" i="23"/>
  <c r="U102" i="1"/>
  <c r="V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</calcChain>
</file>

<file path=xl/sharedStrings.xml><?xml version="1.0" encoding="utf-8"?>
<sst xmlns="http://schemas.openxmlformats.org/spreadsheetml/2006/main" count="2019" uniqueCount="299">
  <si>
    <t>UD</t>
  </si>
  <si>
    <t>Anisol</t>
  </si>
  <si>
    <t>Dieldrin</t>
  </si>
  <si>
    <t>Metoxiclor</t>
  </si>
  <si>
    <t>Molinat</t>
  </si>
  <si>
    <t>C01</t>
  </si>
  <si>
    <t>Marga_consol</t>
  </si>
  <si>
    <t>C02</t>
  </si>
  <si>
    <t>Arg_margosa</t>
  </si>
  <si>
    <t>C03</t>
  </si>
  <si>
    <t>MargaAr_blavosa</t>
  </si>
  <si>
    <t>C04</t>
  </si>
  <si>
    <t>MargaAr</t>
  </si>
  <si>
    <t>C05</t>
  </si>
  <si>
    <t>MargaArg_fosca</t>
  </si>
  <si>
    <t>nd</t>
  </si>
  <si>
    <t>C06</t>
  </si>
  <si>
    <t>Arg_margosa_fosca</t>
  </si>
  <si>
    <t>C07</t>
  </si>
  <si>
    <t>Arg_margosa_EG</t>
  </si>
  <si>
    <t>C08</t>
  </si>
  <si>
    <t>Arg_margosa_totxanes</t>
  </si>
  <si>
    <t>C09</t>
  </si>
  <si>
    <t>C10</t>
  </si>
  <si>
    <t>C11</t>
  </si>
  <si>
    <t>C12</t>
  </si>
  <si>
    <t>MargaAr_fosca</t>
  </si>
  <si>
    <t>C13</t>
  </si>
  <si>
    <t>C14</t>
  </si>
  <si>
    <t>C15</t>
  </si>
  <si>
    <t>C16</t>
  </si>
  <si>
    <t>ArgAr</t>
  </si>
  <si>
    <t>C17</t>
  </si>
  <si>
    <t>Arg_antr</t>
  </si>
  <si>
    <t>C18</t>
  </si>
  <si>
    <t>Arg_Ar_antr</t>
  </si>
  <si>
    <t>C19</t>
  </si>
  <si>
    <t>MargaAr/GresMargos</t>
  </si>
  <si>
    <t>C20</t>
  </si>
  <si>
    <t>C21</t>
  </si>
  <si>
    <t>C22</t>
  </si>
  <si>
    <t>C23</t>
  </si>
  <si>
    <t>MargaAr_ocre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</si>
  <si>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</si>
  <si>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</si>
  <si>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</si>
  <si>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</si>
  <si>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</si>
  <si>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</si>
  <si>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</si>
  <si>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</si>
  <si>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</si>
  <si>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</si>
  <si>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</si>
  <si>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</si>
  <si>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</si>
  <si>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</si>
  <si>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</si>
  <si>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</si>
  <si>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</si>
  <si>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</si>
  <si>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MargaAr_ocre/blavos</t>
  </si>
  <si>
    <t>C42</t>
  </si>
  <si>
    <t>Marga_ocre</t>
  </si>
  <si>
    <t>C43</t>
  </si>
  <si>
    <t>Arg_i_Marga_fosca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</si>
  <si>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</si>
  <si>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</si>
  <si>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</si>
  <si>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</si>
  <si>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</si>
  <si>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</si>
  <si>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</si>
  <si>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</si>
  <si>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</si>
  <si>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</si>
  <si>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</si>
  <si>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Marga_blava</t>
  </si>
  <si>
    <t>C55</t>
  </si>
  <si>
    <t>MargaArg</t>
  </si>
  <si>
    <t>C56</t>
  </si>
  <si>
    <t>Marga_gris/blava</t>
  </si>
  <si>
    <t>C57</t>
  </si>
  <si>
    <t>Arg_EG (antr)</t>
  </si>
  <si>
    <t>C58</t>
  </si>
  <si>
    <t>MargaArg_tracesGres</t>
  </si>
  <si>
    <t>C59</t>
  </si>
  <si>
    <t>Arg_margosa_EGiGres</t>
  </si>
  <si>
    <t>C60</t>
  </si>
  <si>
    <t>MargaArg_Gres</t>
  </si>
  <si>
    <t>C61</t>
  </si>
  <si>
    <t>C62</t>
  </si>
  <si>
    <t>C63</t>
  </si>
  <si>
    <t>C65</t>
  </si>
  <si>
    <t>Marga</t>
  </si>
  <si>
    <t>C66</t>
  </si>
  <si>
    <t>C67</t>
  </si>
  <si>
    <t>C68</t>
  </si>
  <si>
    <t>Marga_compacte</t>
  </si>
  <si>
    <t>C69</t>
  </si>
  <si>
    <t>C70</t>
  </si>
  <si>
    <t>C71</t>
  </si>
  <si>
    <t>C72</t>
  </si>
  <si>
    <t>C73</t>
  </si>
  <si>
    <t>C74</t>
  </si>
  <si>
    <t>C75</t>
  </si>
  <si>
    <t>S01</t>
  </si>
  <si>
    <t>Llims</t>
  </si>
  <si>
    <t>Gres_margos/llimos</t>
  </si>
  <si>
    <t>S02</t>
  </si>
  <si>
    <t>Arg_i_llims_margosos</t>
  </si>
  <si>
    <t>CalcareaAr_fracturada</t>
  </si>
  <si>
    <t>S03</t>
  </si>
  <si>
    <t>Arg_i_Ar_negra</t>
  </si>
  <si>
    <t>MargaArg_foca</t>
  </si>
  <si>
    <t>S04</t>
  </si>
  <si>
    <t>MargaGresosa</t>
  </si>
  <si>
    <t>S05</t>
  </si>
  <si>
    <t>Llims_gresosos</t>
  </si>
  <si>
    <t>TOTAL (nº d'anàlisis/compost)</t>
  </si>
  <si>
    <t>prof (m)</t>
  </si>
  <si>
    <t>PID màx. (ppm)</t>
  </si>
  <si>
    <t>S01 bis</t>
  </si>
  <si>
    <t>1,2,4-Triclorobenzè</t>
  </si>
  <si>
    <t>1,4-Diclorobenzè</t>
  </si>
  <si>
    <t>Tetraclorur de carboni</t>
  </si>
  <si>
    <t>Clororform</t>
  </si>
  <si>
    <t>Diclormetà</t>
  </si>
  <si>
    <t>Tetracloroetilè</t>
  </si>
  <si>
    <t>Tricloroetilè</t>
  </si>
  <si>
    <r>
      <rPr>
        <b/>
        <sz val="11"/>
        <color theme="1"/>
        <rFont val="Calibri"/>
        <family val="2"/>
      </rPr>
      <t>α</t>
    </r>
    <r>
      <rPr>
        <b/>
        <sz val="9.35"/>
        <color theme="1"/>
        <rFont val="Calibri"/>
        <family val="2"/>
      </rPr>
      <t>-HCH</t>
    </r>
  </si>
  <si>
    <r>
      <rPr>
        <b/>
        <sz val="11"/>
        <color theme="1"/>
        <rFont val="Calibri"/>
        <family val="2"/>
      </rPr>
      <t>β</t>
    </r>
    <r>
      <rPr>
        <b/>
        <sz val="9.35"/>
        <color theme="1"/>
        <rFont val="Calibri"/>
        <family val="2"/>
      </rPr>
      <t>-HCH</t>
    </r>
  </si>
  <si>
    <r>
      <rPr>
        <b/>
        <sz val="11"/>
        <color theme="1"/>
        <rFont val="Calibri"/>
        <family val="2"/>
      </rPr>
      <t>ɣ</t>
    </r>
    <r>
      <rPr>
        <b/>
        <sz val="9.35"/>
        <color theme="1"/>
        <rFont val="Calibri"/>
        <family val="2"/>
      </rPr>
      <t>-</t>
    </r>
    <r>
      <rPr>
        <b/>
        <sz val="11"/>
        <color theme="1"/>
        <rFont val="Calibri"/>
        <family val="2"/>
        <scheme val="minor"/>
      </rPr>
      <t>HCH</t>
    </r>
  </si>
  <si>
    <t>Tetradifó</t>
  </si>
  <si>
    <t xml:space="preserve">Matriu </t>
  </si>
  <si>
    <t>&gt; 3000</t>
  </si>
  <si>
    <t xml:space="preserve">es van calcular els NGR altre susos segons els procediments establerts en l’annex VII del Real Decreto 9/2004, </t>
  </si>
  <si>
    <t>atesa l’absència de dades toxicològiques s’ha assumit com a NGR el valor 100 mg/kg establert com a referència per compostos de síntesi a l’annex VII de Real Decret 9/2004.</t>
  </si>
  <si>
    <t>CF</t>
  </si>
  <si>
    <t>TCC</t>
  </si>
  <si>
    <t>&lt;0,1</t>
  </si>
  <si>
    <t>&lt;0,4</t>
  </si>
  <si>
    <t>&lt;0,05</t>
  </si>
  <si>
    <t>&lt;0,7</t>
  </si>
  <si>
    <t>&lt;0,6</t>
  </si>
  <si>
    <t>a-HCH</t>
  </si>
  <si>
    <t>&lt;0,01</t>
  </si>
  <si>
    <t>b-HCH</t>
  </si>
  <si>
    <t>Paràmetre</t>
  </si>
  <si>
    <t xml:space="preserve">Dieldrin </t>
  </si>
  <si>
    <t>b-endosulfan</t>
  </si>
  <si>
    <t>g-HCH</t>
  </si>
  <si>
    <t>COVs Halogentats</t>
  </si>
  <si>
    <t>Pesticides organoclorats i organofosforats</t>
  </si>
  <si>
    <t>TOTAL</t>
  </si>
  <si>
    <t>Endosulfan-β</t>
  </si>
  <si>
    <t>C-01</t>
  </si>
  <si>
    <t>C-02</t>
  </si>
  <si>
    <t>C-03</t>
  </si>
  <si>
    <t>C-04</t>
  </si>
  <si>
    <t>C-05</t>
  </si>
  <si>
    <t>C-06</t>
  </si>
  <si>
    <t>C-07</t>
  </si>
  <si>
    <t>C-08</t>
  </si>
  <si>
    <t>C-09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</si>
  <si>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</si>
  <si>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</si>
  <si>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</si>
  <si>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</si>
  <si>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</si>
  <si>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</si>
  <si>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</si>
  <si>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</si>
  <si>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</si>
  <si>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</si>
  <si>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</si>
  <si>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</si>
  <si>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</si>
  <si>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</si>
  <si>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</si>
  <si>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</si>
  <si>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</si>
  <si>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</si>
  <si>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</si>
  <si>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</si>
  <si>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C-30</t>
  </si>
  <si>
    <t>C-31</t>
  </si>
  <si>
    <t>C-32</t>
  </si>
  <si>
    <t>C-33</t>
  </si>
  <si>
    <t>C-34</t>
  </si>
  <si>
    <t>C-35</t>
  </si>
  <si>
    <t>C-36</t>
  </si>
  <si>
    <t>C-37</t>
  </si>
  <si>
    <t>C-38</t>
  </si>
  <si>
    <t>C-39</t>
  </si>
  <si>
    <t>C-40</t>
  </si>
  <si>
    <t>C-41</t>
  </si>
  <si>
    <t>C-42</t>
  </si>
  <si>
    <t>C-43</t>
  </si>
  <si>
    <t>C-44</t>
  </si>
  <si>
    <t>C-45</t>
  </si>
  <si>
    <t>C-46</t>
  </si>
  <si>
    <t>C-47</t>
  </si>
  <si>
    <t>C-48</t>
  </si>
  <si>
    <t>C-49</t>
  </si>
  <si>
    <t>C-50</t>
  </si>
  <si>
    <t>C-51</t>
  </si>
  <si>
    <t>C-52</t>
  </si>
  <si>
    <t>C-53</t>
  </si>
  <si>
    <t>C-54</t>
  </si>
  <si>
    <t>C-55</t>
  </si>
  <si>
    <t>C-56</t>
  </si>
  <si>
    <t>C-57</t>
  </si>
  <si>
    <t>C-58</t>
  </si>
  <si>
    <t>C-59</t>
  </si>
  <si>
    <t>C-60</t>
  </si>
  <si>
    <t>C-61</t>
  </si>
  <si>
    <t>C-62</t>
  </si>
  <si>
    <t>C-63</t>
  </si>
  <si>
    <t>C-65</t>
  </si>
  <si>
    <t>C-66</t>
  </si>
  <si>
    <t>C-67</t>
  </si>
  <si>
    <t>C-68</t>
  </si>
  <si>
    <t>C-69</t>
  </si>
  <si>
    <t>C-70</t>
  </si>
  <si>
    <t>C-71</t>
  </si>
  <si>
    <t>C-72</t>
  </si>
  <si>
    <t>C-73</t>
  </si>
  <si>
    <t>C-74</t>
  </si>
  <si>
    <t>C-75</t>
  </si>
  <si>
    <t>S-01</t>
  </si>
  <si>
    <t>S-02</t>
  </si>
  <si>
    <t>S-03</t>
  </si>
  <si>
    <t>S-04</t>
  </si>
  <si>
    <t>S-05</t>
  </si>
  <si>
    <t>Sanejament</t>
  </si>
  <si>
    <t>Us</t>
  </si>
  <si>
    <t>S-01 bis</t>
  </si>
  <si>
    <t>dieldrin</t>
  </si>
  <si>
    <t>PCE</t>
  </si>
  <si>
    <t>CAHs</t>
  </si>
  <si>
    <t>ND</t>
  </si>
  <si>
    <t>prof_m</t>
  </si>
  <si>
    <t>Pesticides</t>
  </si>
  <si>
    <t>multi</t>
  </si>
  <si>
    <t>S-06</t>
  </si>
  <si>
    <t>S-07</t>
  </si>
  <si>
    <t>S-08</t>
  </si>
  <si>
    <t>S-09</t>
  </si>
  <si>
    <t>S-10</t>
  </si>
  <si>
    <t>COVS no halogenats</t>
  </si>
  <si>
    <t>NGR</t>
  </si>
  <si>
    <t>linda</t>
  </si>
  <si>
    <t>dieldrin, endosulfan-b, lindà, metoxiclor</t>
  </si>
  <si>
    <t>PCE, 124TCB, 14TCB</t>
  </si>
  <si>
    <t>linda, B-HCH</t>
  </si>
  <si>
    <t>PCE, TCC, CF, 14DCB</t>
  </si>
  <si>
    <t>Detecció</t>
  </si>
  <si>
    <t>NGR_Anisol</t>
  </si>
  <si>
    <t>NGR_CAHs</t>
  </si>
  <si>
    <t>NGR_Pesticides</t>
  </si>
  <si>
    <t>NGR_Molinat</t>
  </si>
  <si>
    <t>D_Anisol</t>
  </si>
  <si>
    <t>D_CAHs</t>
  </si>
  <si>
    <t>D_Pesticides</t>
  </si>
  <si>
    <t>D_Molinat</t>
  </si>
  <si>
    <t>14DCB</t>
  </si>
  <si>
    <t>124TCB</t>
  </si>
  <si>
    <t>DCM</t>
  </si>
  <si>
    <t>TCE</t>
  </si>
  <si>
    <t>Agrícola</t>
  </si>
  <si>
    <t>C-64</t>
  </si>
  <si>
    <t>D_COVsCl</t>
  </si>
  <si>
    <t>NGR_COVsCl</t>
  </si>
  <si>
    <t>Industrial</t>
  </si>
  <si>
    <t>No</t>
  </si>
  <si>
    <t>Sí</t>
  </si>
  <si>
    <t>N</t>
  </si>
  <si>
    <t>S</t>
  </si>
  <si>
    <t>Agronomic</t>
  </si>
  <si>
    <t>Límit de detecció (mg/kg PS)</t>
  </si>
  <si>
    <t>NGR Ús ind (mg/kg PS)</t>
  </si>
  <si>
    <t>NGR altr usos (mg/kg PS)</t>
  </si>
  <si>
    <t>&lt;1</t>
  </si>
  <si>
    <t>Síntesi de les Uds amb més d'una CG-EM</t>
  </si>
  <si>
    <t>Coordenades en el sistema de coordenades ED1950 UTM/31N</t>
  </si>
  <si>
    <t>CoordX</t>
  </si>
  <si>
    <t>CoordY</t>
  </si>
  <si>
    <t>Total</t>
  </si>
  <si>
    <t>Concentracions (en mg/kg) a la fase sòlida de mostres de sòl no saturat (2005)</t>
  </si>
  <si>
    <t>S-01b</t>
  </si>
  <si>
    <t>Unificació de les CG-EM  de les UD mostrejades més d'un cop</t>
  </si>
  <si>
    <t>9999' = multinivell</t>
  </si>
  <si>
    <t>Nous camps per a l'anàlisi amb SIG</t>
  </si>
  <si>
    <t>Concentracions &gt; NGRs (en mg/kg) a la fase sòlida de mostres de sòl no saturat (2005)</t>
  </si>
  <si>
    <t>NOU CAMP</t>
  </si>
  <si>
    <t xml:space="preserve">Aglutinacio de la informació i dels camps generats  als fulls anteriors </t>
  </si>
  <si>
    <t>TOTAL DETECTATS/ud</t>
  </si>
  <si>
    <t>N Compostos totals&gt; NGR/ 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</si>
</sst>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9.35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0" borderId="8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6" fillId="4" borderId="14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0" xfId="0" quotePrefix="1"/>
    <xf numFmtId="0" fontId="1" fillId="0" borderId="12" xfId="0" applyFont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E31717"/>
      <color rgb="FFEA2E2E"/>
      <color rgb="FFE92525"/>
      <color rgb="FFF6B63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V104"/>
  <sheetViews>
    <sheetView zoomScale="70" zoomScaleNormal="70" workbookViewId="0">
      <selection activeCell="G1" sqref="G1:V1"/>
    </sheetView>
  </sheetViews>
  <sheetFormatPr baseColWidth="10" defaultColWidth="14" defaultRowHeight="15" x14ac:dyDescent="0.25"/>
  <cols>
    <col min="1" max="2" width="14" style="2"/>
    <col min="3" max="3" width="21.85546875" style="2" customWidth="1"/>
    <col min="4" max="7" width="14" style="2"/>
    <col min="8" max="8" width="27.140625" style="2" customWidth="1"/>
    <col min="9" max="16384" width="14" style="2"/>
  </cols>
  <sheetData>
    <row r="1" spans="1:22" x14ac:dyDescent="0.25">
      <c r="G1" s="48" t="s">
        <v>289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30" x14ac:dyDescent="0.25">
      <c r="A2" s="1" t="s">
        <v>0</v>
      </c>
      <c r="B2" s="1" t="s">
        <v>120</v>
      </c>
      <c r="C2" s="1" t="s">
        <v>134</v>
      </c>
      <c r="D2" s="1" t="s">
        <v>121</v>
      </c>
      <c r="E2" s="1" t="s">
        <v>236</v>
      </c>
      <c r="F2" s="1" t="s">
        <v>235</v>
      </c>
      <c r="G2" s="1" t="s">
        <v>1</v>
      </c>
      <c r="H2" s="1" t="s">
        <v>123</v>
      </c>
      <c r="I2" s="1" t="s">
        <v>124</v>
      </c>
      <c r="J2" s="1" t="s">
        <v>125</v>
      </c>
      <c r="K2" s="1" t="s">
        <v>126</v>
      </c>
      <c r="L2" s="1" t="s">
        <v>127</v>
      </c>
      <c r="M2" s="1" t="s">
        <v>128</v>
      </c>
      <c r="N2" s="1" t="s">
        <v>129</v>
      </c>
      <c r="O2" s="1" t="s">
        <v>130</v>
      </c>
      <c r="P2" s="1" t="s">
        <v>131</v>
      </c>
      <c r="Q2" s="1" t="s">
        <v>2</v>
      </c>
      <c r="R2" s="18" t="s">
        <v>155</v>
      </c>
      <c r="S2" s="1" t="s">
        <v>132</v>
      </c>
      <c r="T2" s="1" t="s">
        <v>3</v>
      </c>
      <c r="U2" s="1" t="s">
        <v>133</v>
      </c>
      <c r="V2" s="1" t="s">
        <v>4</v>
      </c>
    </row>
    <row r="3" spans="1:22" x14ac:dyDescent="0.25">
      <c r="A3" s="3" t="s">
        <v>156</v>
      </c>
      <c r="B3" s="3">
        <v>2</v>
      </c>
      <c r="C3" s="3" t="s">
        <v>6</v>
      </c>
      <c r="D3" s="3">
        <v>32.200000000000003</v>
      </c>
      <c r="E3" s="3" t="s">
        <v>274</v>
      </c>
      <c r="F3" s="3" t="s">
        <v>275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>
        <v>0.89</v>
      </c>
      <c r="V3" s="3"/>
    </row>
    <row r="4" spans="1:22" x14ac:dyDescent="0.25">
      <c r="A4" s="3" t="s">
        <v>157</v>
      </c>
      <c r="B4" s="3">
        <v>0.5</v>
      </c>
      <c r="C4" s="3" t="s">
        <v>8</v>
      </c>
      <c r="D4" s="3">
        <v>2</v>
      </c>
      <c r="E4" s="3" t="s">
        <v>274</v>
      </c>
      <c r="F4" s="3" t="s">
        <v>275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>
        <v>0.11</v>
      </c>
      <c r="V4" s="3"/>
    </row>
    <row r="5" spans="1:22" x14ac:dyDescent="0.25">
      <c r="A5" s="3" t="s">
        <v>158</v>
      </c>
      <c r="B5" s="3">
        <v>0.5</v>
      </c>
      <c r="C5" s="3" t="s">
        <v>10</v>
      </c>
      <c r="D5" s="3">
        <v>0</v>
      </c>
      <c r="E5" s="3" t="s">
        <v>274</v>
      </c>
      <c r="F5" s="3" t="s">
        <v>275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3" t="s">
        <v>159</v>
      </c>
      <c r="B6" s="3">
        <v>1</v>
      </c>
      <c r="C6" s="3" t="s">
        <v>12</v>
      </c>
      <c r="D6" s="3">
        <v>0</v>
      </c>
      <c r="E6" s="3" t="s">
        <v>274</v>
      </c>
      <c r="F6" s="3" t="s">
        <v>275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3" t="s">
        <v>160</v>
      </c>
      <c r="B7" s="3">
        <v>2</v>
      </c>
      <c r="C7" s="3" t="s">
        <v>14</v>
      </c>
      <c r="D7" s="3">
        <v>16</v>
      </c>
      <c r="E7" s="3" t="s">
        <v>274</v>
      </c>
      <c r="F7" s="3" t="s">
        <v>276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v>0.11</v>
      </c>
    </row>
    <row r="8" spans="1:22" x14ac:dyDescent="0.25">
      <c r="A8" s="3" t="s">
        <v>160</v>
      </c>
      <c r="B8" s="3">
        <v>1</v>
      </c>
      <c r="C8" s="3" t="s">
        <v>14</v>
      </c>
      <c r="D8" s="3" t="s">
        <v>15</v>
      </c>
      <c r="E8" s="3" t="s">
        <v>274</v>
      </c>
      <c r="F8" s="3" t="s">
        <v>276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>
        <v>1.4</v>
      </c>
      <c r="T8" s="3"/>
      <c r="U8" s="3"/>
      <c r="V8" s="3"/>
    </row>
    <row r="9" spans="1:22" x14ac:dyDescent="0.25">
      <c r="A9" s="3" t="s">
        <v>160</v>
      </c>
      <c r="B9" s="3">
        <v>3.3</v>
      </c>
      <c r="C9" s="3" t="s">
        <v>14</v>
      </c>
      <c r="D9" s="3" t="s">
        <v>15</v>
      </c>
      <c r="E9" s="3" t="s">
        <v>274</v>
      </c>
      <c r="F9" s="3" t="s">
        <v>276</v>
      </c>
      <c r="G9" s="3"/>
      <c r="H9" s="3"/>
      <c r="I9" s="3"/>
      <c r="J9" s="3"/>
      <c r="K9" s="3"/>
      <c r="L9" s="3"/>
      <c r="M9" s="3"/>
      <c r="N9" s="3"/>
      <c r="O9" s="3">
        <v>0.02</v>
      </c>
      <c r="P9" s="3">
        <v>3.5000000000000003E-2</v>
      </c>
      <c r="Q9" s="3"/>
      <c r="R9" s="3"/>
      <c r="S9" s="3">
        <v>1.9E-2</v>
      </c>
      <c r="T9" s="3"/>
      <c r="U9" s="3"/>
      <c r="V9" s="3"/>
    </row>
    <row r="10" spans="1:22" x14ac:dyDescent="0.25">
      <c r="A10" s="3" t="s">
        <v>160</v>
      </c>
      <c r="B10" s="3">
        <v>2</v>
      </c>
      <c r="C10" s="3" t="s">
        <v>14</v>
      </c>
      <c r="D10" s="3" t="s">
        <v>15</v>
      </c>
      <c r="E10" s="3" t="s">
        <v>274</v>
      </c>
      <c r="F10" s="3" t="s">
        <v>276</v>
      </c>
      <c r="G10" s="3"/>
      <c r="H10" s="3">
        <v>3.3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3" t="s">
        <v>161</v>
      </c>
      <c r="B11" s="3">
        <v>1.5</v>
      </c>
      <c r="C11" s="3" t="s">
        <v>17</v>
      </c>
      <c r="D11" s="3">
        <v>12.8</v>
      </c>
      <c r="E11" s="3" t="s">
        <v>274</v>
      </c>
      <c r="F11" s="3" t="s">
        <v>276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3" t="s">
        <v>162</v>
      </c>
      <c r="B12" s="3">
        <v>1</v>
      </c>
      <c r="C12" s="3" t="s">
        <v>19</v>
      </c>
      <c r="D12" s="3">
        <v>4</v>
      </c>
      <c r="E12" s="3" t="s">
        <v>274</v>
      </c>
      <c r="F12" s="3" t="s">
        <v>275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>
        <v>0.11</v>
      </c>
      <c r="T12" s="3"/>
      <c r="U12" s="3"/>
      <c r="V12" s="3"/>
    </row>
    <row r="13" spans="1:22" x14ac:dyDescent="0.25">
      <c r="A13" s="3" t="s">
        <v>163</v>
      </c>
      <c r="B13" s="3">
        <v>1</v>
      </c>
      <c r="C13" s="3" t="s">
        <v>21</v>
      </c>
      <c r="D13" s="3">
        <v>5</v>
      </c>
      <c r="E13" s="3" t="s">
        <v>274</v>
      </c>
      <c r="F13" s="3" t="s">
        <v>275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A14" s="3" t="s">
        <v>164</v>
      </c>
      <c r="B14" s="3">
        <v>3</v>
      </c>
      <c r="C14" s="3" t="s">
        <v>8</v>
      </c>
      <c r="D14" s="3">
        <v>5</v>
      </c>
      <c r="E14" s="3" t="s">
        <v>274</v>
      </c>
      <c r="F14" s="3" t="s">
        <v>275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3" t="s">
        <v>165</v>
      </c>
      <c r="B15" s="3">
        <v>2</v>
      </c>
      <c r="C15" s="3" t="s">
        <v>19</v>
      </c>
      <c r="D15" s="3">
        <v>0</v>
      </c>
      <c r="E15" s="3" t="s">
        <v>270</v>
      </c>
      <c r="F15" s="3" t="s">
        <v>275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3" t="s">
        <v>166</v>
      </c>
      <c r="B16" s="3">
        <v>0.5</v>
      </c>
      <c r="C16" s="3" t="s">
        <v>19</v>
      </c>
      <c r="D16" s="3">
        <v>0</v>
      </c>
      <c r="E16" s="3" t="s">
        <v>270</v>
      </c>
      <c r="F16" s="3" t="s">
        <v>275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5">
      <c r="A17" s="3" t="s">
        <v>167</v>
      </c>
      <c r="B17" s="3">
        <v>2</v>
      </c>
      <c r="C17" s="3" t="s">
        <v>26</v>
      </c>
      <c r="D17" s="3">
        <v>10</v>
      </c>
      <c r="E17" s="3" t="s">
        <v>270</v>
      </c>
      <c r="F17" s="3" t="s">
        <v>275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5">
      <c r="A18" s="3" t="s">
        <v>167</v>
      </c>
      <c r="B18" s="3">
        <v>2</v>
      </c>
      <c r="C18" s="3" t="s">
        <v>26</v>
      </c>
      <c r="D18" s="3" t="s">
        <v>15</v>
      </c>
      <c r="E18" s="3" t="s">
        <v>270</v>
      </c>
      <c r="F18" s="3" t="s">
        <v>275</v>
      </c>
      <c r="G18" s="3"/>
      <c r="H18" s="3">
        <v>0.03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5">
      <c r="A19" s="3" t="s">
        <v>168</v>
      </c>
      <c r="B19" s="3">
        <v>2</v>
      </c>
      <c r="C19" s="3" t="s">
        <v>21</v>
      </c>
      <c r="D19" s="3">
        <v>4.2</v>
      </c>
      <c r="E19" s="3" t="s">
        <v>274</v>
      </c>
      <c r="F19" s="3" t="s">
        <v>275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5">
      <c r="A20" s="3" t="s">
        <v>169</v>
      </c>
      <c r="B20" s="3">
        <v>0.5</v>
      </c>
      <c r="C20" s="3" t="s">
        <v>21</v>
      </c>
      <c r="D20" s="3">
        <v>0</v>
      </c>
      <c r="E20" s="3" t="s">
        <v>274</v>
      </c>
      <c r="F20" s="3" t="s">
        <v>275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5">
      <c r="A21" s="3" t="s">
        <v>170</v>
      </c>
      <c r="B21" s="3">
        <v>1</v>
      </c>
      <c r="C21" s="3" t="s">
        <v>17</v>
      </c>
      <c r="D21" s="3">
        <v>33.200000000000003</v>
      </c>
      <c r="E21" s="3" t="s">
        <v>270</v>
      </c>
      <c r="F21" s="3" t="s">
        <v>275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5">
      <c r="A22" s="3" t="s">
        <v>171</v>
      </c>
      <c r="B22" s="3">
        <v>1</v>
      </c>
      <c r="C22" s="3" t="s">
        <v>31</v>
      </c>
      <c r="D22" s="3">
        <v>12.2</v>
      </c>
      <c r="E22" s="3" t="s">
        <v>274</v>
      </c>
      <c r="F22" s="3" t="s">
        <v>275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5">
      <c r="A23" s="3" t="s">
        <v>172</v>
      </c>
      <c r="B23" s="3">
        <v>0.5</v>
      </c>
      <c r="C23" s="3" t="s">
        <v>33</v>
      </c>
      <c r="D23" s="3">
        <v>4</v>
      </c>
      <c r="E23" s="3" t="s">
        <v>274</v>
      </c>
      <c r="F23" s="3" t="s">
        <v>275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25">
      <c r="A24" s="3" t="s">
        <v>173</v>
      </c>
      <c r="B24" s="3">
        <v>0.5</v>
      </c>
      <c r="C24" s="3" t="s">
        <v>35</v>
      </c>
      <c r="D24" s="3">
        <v>2</v>
      </c>
      <c r="E24" s="3" t="s">
        <v>274</v>
      </c>
      <c r="F24" s="3" t="s">
        <v>275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v>17</v>
      </c>
      <c r="V24" s="3"/>
    </row>
    <row r="25" spans="1:22" x14ac:dyDescent="0.25">
      <c r="A25" s="3" t="s">
        <v>174</v>
      </c>
      <c r="B25" s="3">
        <v>3</v>
      </c>
      <c r="C25" s="3" t="s">
        <v>37</v>
      </c>
      <c r="D25" s="3">
        <v>12.2</v>
      </c>
      <c r="E25" s="3" t="s">
        <v>270</v>
      </c>
      <c r="F25" s="3" t="s">
        <v>275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v>1.7</v>
      </c>
      <c r="V25" s="3"/>
    </row>
    <row r="26" spans="1:22" x14ac:dyDescent="0.25">
      <c r="A26" s="3" t="s">
        <v>175</v>
      </c>
      <c r="B26" s="3">
        <v>1</v>
      </c>
      <c r="C26" s="3" t="s">
        <v>37</v>
      </c>
      <c r="D26" s="3">
        <v>0</v>
      </c>
      <c r="E26" s="3" t="s">
        <v>270</v>
      </c>
      <c r="F26" s="3" t="s">
        <v>275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5">
      <c r="A27" s="3" t="s">
        <v>176</v>
      </c>
      <c r="B27" s="3">
        <v>2</v>
      </c>
      <c r="C27" s="3" t="s">
        <v>37</v>
      </c>
      <c r="D27" s="3">
        <v>47.9</v>
      </c>
      <c r="E27" s="3" t="s">
        <v>270</v>
      </c>
      <c r="F27" s="3" t="s">
        <v>275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5">
      <c r="A28" s="3" t="s">
        <v>177</v>
      </c>
      <c r="B28" s="3">
        <v>1</v>
      </c>
      <c r="C28" s="3" t="s">
        <v>37</v>
      </c>
      <c r="D28" s="3">
        <v>2</v>
      </c>
      <c r="E28" s="3" t="s">
        <v>270</v>
      </c>
      <c r="F28" s="3" t="s">
        <v>275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5">
      <c r="A29" s="3" t="s">
        <v>178</v>
      </c>
      <c r="B29" s="3">
        <v>3.5</v>
      </c>
      <c r="C29" s="3" t="s">
        <v>42</v>
      </c>
      <c r="D29" s="3">
        <v>0</v>
      </c>
      <c r="E29" s="3" t="s">
        <v>270</v>
      </c>
      <c r="F29" s="3" t="s">
        <v>275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5">
      <c r="A30" s="3" t="s">
        <v>179</v>
      </c>
      <c r="B30" s="3">
        <v>0.5</v>
      </c>
      <c r="C30" s="3" t="s">
        <v>19</v>
      </c>
      <c r="D30" s="3">
        <v>3</v>
      </c>
      <c r="E30" s="3" t="s">
        <v>270</v>
      </c>
      <c r="F30" s="3" t="s">
        <v>275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5">
      <c r="A31" s="3" t="s">
        <v>180</v>
      </c>
      <c r="B31" s="3">
        <v>2</v>
      </c>
      <c r="C31" s="3" t="s">
        <v>19</v>
      </c>
      <c r="D31" s="3">
        <v>67</v>
      </c>
      <c r="E31" s="3" t="s">
        <v>270</v>
      </c>
      <c r="F31" s="3" t="s">
        <v>275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5">
      <c r="A32" s="3" t="s">
        <v>181</v>
      </c>
      <c r="B32" s="3">
        <v>2</v>
      </c>
      <c r="C32" s="3" t="s">
        <v>42</v>
      </c>
      <c r="D32" s="3">
        <v>0</v>
      </c>
      <c r="E32" s="3" t="s">
        <v>270</v>
      </c>
      <c r="F32" s="3" t="s">
        <v>275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5">
      <c r="A33" s="3" t="s">
        <v>182</v>
      </c>
      <c r="B33" s="3">
        <v>1</v>
      </c>
      <c r="C33" s="3" t="s">
        <v>19</v>
      </c>
      <c r="D33" s="3">
        <v>0</v>
      </c>
      <c r="E33" s="3" t="s">
        <v>270</v>
      </c>
      <c r="F33" s="3" t="s">
        <v>275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5">
      <c r="A34" s="3" t="s">
        <v>182</v>
      </c>
      <c r="B34" s="3">
        <v>1</v>
      </c>
      <c r="C34" s="3" t="s">
        <v>19</v>
      </c>
      <c r="D34" s="3">
        <v>0</v>
      </c>
      <c r="E34" s="3" t="s">
        <v>270</v>
      </c>
      <c r="F34" s="3" t="s">
        <v>275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x14ac:dyDescent="0.25">
      <c r="A35" s="3" t="s">
        <v>183</v>
      </c>
      <c r="B35" s="3">
        <v>1</v>
      </c>
      <c r="C35" s="3" t="s">
        <v>19</v>
      </c>
      <c r="D35" s="3">
        <v>0</v>
      </c>
      <c r="E35" s="3" t="s">
        <v>270</v>
      </c>
      <c r="F35" s="3" t="s">
        <v>275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>
        <v>0.22</v>
      </c>
    </row>
    <row r="36" spans="1:22" x14ac:dyDescent="0.25">
      <c r="A36" s="3" t="s">
        <v>184</v>
      </c>
      <c r="B36" s="3">
        <v>2</v>
      </c>
      <c r="C36" s="3" t="s">
        <v>42</v>
      </c>
      <c r="D36" s="3">
        <v>106</v>
      </c>
      <c r="E36" s="3" t="s">
        <v>274</v>
      </c>
      <c r="F36" s="3" t="s">
        <v>275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>
        <v>6.7</v>
      </c>
    </row>
    <row r="37" spans="1:22" x14ac:dyDescent="0.25">
      <c r="A37" s="1" t="s">
        <v>184</v>
      </c>
      <c r="B37" s="3">
        <v>3</v>
      </c>
      <c r="C37" s="3" t="s">
        <v>42</v>
      </c>
      <c r="D37" s="3">
        <v>106</v>
      </c>
      <c r="E37" s="3" t="s">
        <v>274</v>
      </c>
      <c r="F37" s="3" t="s">
        <v>275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>
        <v>1.4</v>
      </c>
      <c r="T37" s="3"/>
      <c r="U37" s="3"/>
      <c r="V37" s="3"/>
    </row>
    <row r="38" spans="1:22" x14ac:dyDescent="0.25">
      <c r="A38" s="1" t="s">
        <v>184</v>
      </c>
      <c r="B38" s="3">
        <v>1</v>
      </c>
      <c r="C38" s="3" t="s">
        <v>8</v>
      </c>
      <c r="D38" s="3">
        <v>106</v>
      </c>
      <c r="E38" s="3" t="s">
        <v>274</v>
      </c>
      <c r="F38" s="3" t="s">
        <v>275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>
        <v>0.02</v>
      </c>
      <c r="T38" s="3"/>
      <c r="U38" s="3"/>
      <c r="V38" s="3"/>
    </row>
    <row r="39" spans="1:22" x14ac:dyDescent="0.25">
      <c r="A39" s="3" t="s">
        <v>185</v>
      </c>
      <c r="B39" s="3">
        <v>2</v>
      </c>
      <c r="C39" s="3" t="s">
        <v>42</v>
      </c>
      <c r="D39" s="3">
        <v>1200</v>
      </c>
      <c r="E39" s="3" t="s">
        <v>274</v>
      </c>
      <c r="F39" s="3" t="s">
        <v>276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>
        <v>190</v>
      </c>
      <c r="V39" s="3"/>
    </row>
    <row r="40" spans="1:22" x14ac:dyDescent="0.25">
      <c r="A40" s="3" t="s">
        <v>186</v>
      </c>
      <c r="B40" s="3">
        <v>1.5</v>
      </c>
      <c r="C40" s="3" t="s">
        <v>42</v>
      </c>
      <c r="D40" s="3">
        <v>28.2</v>
      </c>
      <c r="E40" s="3" t="s">
        <v>274</v>
      </c>
      <c r="F40" s="3" t="s">
        <v>275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5">
      <c r="A41" s="3" t="s">
        <v>187</v>
      </c>
      <c r="B41" s="3">
        <v>2</v>
      </c>
      <c r="C41" s="3" t="s">
        <v>42</v>
      </c>
      <c r="D41" s="3">
        <v>3001</v>
      </c>
      <c r="E41" s="3" t="s">
        <v>274</v>
      </c>
      <c r="F41" s="3" t="s">
        <v>276</v>
      </c>
      <c r="G41" s="3"/>
      <c r="H41" s="3"/>
      <c r="I41" s="3"/>
      <c r="J41" s="3">
        <v>6.9</v>
      </c>
      <c r="K41" s="3"/>
      <c r="L41" s="3"/>
      <c r="M41" s="3"/>
      <c r="N41" s="3">
        <v>10</v>
      </c>
      <c r="O41" s="3"/>
      <c r="P41" s="3"/>
      <c r="Q41" s="3"/>
      <c r="R41" s="3">
        <v>0.22</v>
      </c>
      <c r="S41" s="3"/>
      <c r="T41" s="3"/>
      <c r="U41" s="3"/>
      <c r="V41" s="3">
        <v>4.4000000000000004</v>
      </c>
    </row>
    <row r="42" spans="1:22" x14ac:dyDescent="0.25">
      <c r="A42" s="3" t="s">
        <v>188</v>
      </c>
      <c r="B42" s="3">
        <v>2.5</v>
      </c>
      <c r="C42" s="3" t="s">
        <v>42</v>
      </c>
      <c r="D42" s="3">
        <v>1538</v>
      </c>
      <c r="E42" s="3" t="s">
        <v>274</v>
      </c>
      <c r="F42" s="3" t="s">
        <v>275</v>
      </c>
      <c r="G42" s="3"/>
      <c r="H42" s="3"/>
      <c r="I42" s="3"/>
      <c r="J42" s="3"/>
      <c r="K42" s="3">
        <v>3.3</v>
      </c>
      <c r="L42" s="3"/>
      <c r="M42" s="3"/>
      <c r="N42" s="3"/>
      <c r="O42" s="3"/>
      <c r="P42" s="3"/>
      <c r="Q42" s="3"/>
      <c r="R42" s="3"/>
      <c r="S42" s="3"/>
      <c r="T42" s="3">
        <v>31</v>
      </c>
      <c r="U42" s="3">
        <v>170</v>
      </c>
      <c r="V42" s="3"/>
    </row>
    <row r="43" spans="1:22" x14ac:dyDescent="0.25">
      <c r="A43" s="3" t="s">
        <v>189</v>
      </c>
      <c r="B43" s="3">
        <v>3.75</v>
      </c>
      <c r="C43" s="3" t="s">
        <v>42</v>
      </c>
      <c r="D43" s="3">
        <v>53</v>
      </c>
      <c r="E43" s="3" t="s">
        <v>274</v>
      </c>
      <c r="F43" s="3" t="s">
        <v>275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>
        <v>4.2</v>
      </c>
      <c r="U43" s="3"/>
      <c r="V43" s="3"/>
    </row>
    <row r="44" spans="1:22" x14ac:dyDescent="0.25">
      <c r="A44" s="3" t="s">
        <v>190</v>
      </c>
      <c r="B44" s="3">
        <v>2.5</v>
      </c>
      <c r="C44" s="3" t="s">
        <v>42</v>
      </c>
      <c r="D44" s="3">
        <v>20.9</v>
      </c>
      <c r="E44" s="3" t="s">
        <v>270</v>
      </c>
      <c r="F44" s="3" t="s">
        <v>275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5">
      <c r="A45" s="3" t="s">
        <v>191</v>
      </c>
      <c r="B45" s="3">
        <v>2</v>
      </c>
      <c r="C45" s="3" t="s">
        <v>42</v>
      </c>
      <c r="D45" s="3">
        <v>37.299999999999997</v>
      </c>
      <c r="E45" s="3" t="s">
        <v>274</v>
      </c>
      <c r="F45" s="3" t="s">
        <v>275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>
        <v>0.11</v>
      </c>
      <c r="V45" s="3"/>
    </row>
    <row r="46" spans="1:22" x14ac:dyDescent="0.25">
      <c r="A46" s="3" t="s">
        <v>192</v>
      </c>
      <c r="B46" s="3">
        <v>2.5</v>
      </c>
      <c r="C46" s="3" t="s">
        <v>42</v>
      </c>
      <c r="D46" s="3">
        <v>159</v>
      </c>
      <c r="E46" s="3" t="s">
        <v>270</v>
      </c>
      <c r="F46" s="3" t="s">
        <v>275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>
        <v>0.22</v>
      </c>
    </row>
    <row r="47" spans="1:22" x14ac:dyDescent="0.25">
      <c r="A47" s="3" t="s">
        <v>193</v>
      </c>
      <c r="B47" s="3">
        <v>3</v>
      </c>
      <c r="C47" s="3" t="s">
        <v>42</v>
      </c>
      <c r="D47" s="3">
        <v>7</v>
      </c>
      <c r="E47" s="3" t="s">
        <v>270</v>
      </c>
      <c r="F47" s="3" t="s">
        <v>275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25">
      <c r="A48" s="3" t="s">
        <v>194</v>
      </c>
      <c r="B48" s="3">
        <v>2</v>
      </c>
      <c r="C48" s="3" t="s">
        <v>42</v>
      </c>
      <c r="D48" s="3">
        <v>0</v>
      </c>
      <c r="E48" s="3" t="s">
        <v>270</v>
      </c>
      <c r="F48" s="3" t="s">
        <v>275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v>0.11</v>
      </c>
      <c r="U48" s="3">
        <v>0.78</v>
      </c>
      <c r="V48" s="3"/>
    </row>
    <row r="49" spans="1:22" x14ac:dyDescent="0.25">
      <c r="A49" s="3" t="s">
        <v>195</v>
      </c>
      <c r="B49" s="3">
        <v>2</v>
      </c>
      <c r="C49" s="3" t="s">
        <v>42</v>
      </c>
      <c r="D49" s="3">
        <v>5</v>
      </c>
      <c r="E49" s="3" t="s">
        <v>270</v>
      </c>
      <c r="F49" s="3" t="s">
        <v>275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v>0.22</v>
      </c>
      <c r="S49" s="3"/>
      <c r="T49" s="3">
        <v>6.1</v>
      </c>
      <c r="U49" s="3">
        <v>11</v>
      </c>
      <c r="V49" s="3"/>
    </row>
    <row r="50" spans="1:22" x14ac:dyDescent="0.25">
      <c r="A50" s="3" t="s">
        <v>196</v>
      </c>
      <c r="B50" s="3">
        <v>1.5</v>
      </c>
      <c r="C50" s="3" t="s">
        <v>61</v>
      </c>
      <c r="D50" s="3">
        <v>0</v>
      </c>
      <c r="E50" s="3" t="s">
        <v>270</v>
      </c>
      <c r="F50" s="3" t="s">
        <v>275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>
        <v>0.67</v>
      </c>
      <c r="U50" s="3">
        <v>2.2000000000000002</v>
      </c>
      <c r="V50" s="3"/>
    </row>
    <row r="51" spans="1:22" x14ac:dyDescent="0.25">
      <c r="A51" s="3" t="s">
        <v>197</v>
      </c>
      <c r="B51" s="3">
        <v>2.5</v>
      </c>
      <c r="C51" s="3" t="s">
        <v>63</v>
      </c>
      <c r="D51" s="3">
        <v>327</v>
      </c>
      <c r="E51" s="3" t="s">
        <v>270</v>
      </c>
      <c r="F51" s="3" t="s">
        <v>275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>
        <v>1.0999999999999999E-2</v>
      </c>
      <c r="R51" s="3">
        <v>1.3</v>
      </c>
      <c r="S51" s="3">
        <v>1.0999999999999999E-2</v>
      </c>
      <c r="T51" s="3">
        <v>200</v>
      </c>
      <c r="U51" s="3">
        <v>88</v>
      </c>
      <c r="V51" s="3">
        <v>1.7</v>
      </c>
    </row>
    <row r="52" spans="1:22" x14ac:dyDescent="0.25">
      <c r="A52" s="3" t="s">
        <v>198</v>
      </c>
      <c r="B52" s="3">
        <v>1.5</v>
      </c>
      <c r="C52" s="3" t="s">
        <v>65</v>
      </c>
      <c r="D52" s="3">
        <v>2</v>
      </c>
      <c r="E52" s="3" t="s">
        <v>274</v>
      </c>
      <c r="F52" s="3" t="s">
        <v>276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>
        <v>1.0999999999999999E-2</v>
      </c>
      <c r="R52" s="3">
        <v>0.11</v>
      </c>
      <c r="S52" s="3"/>
      <c r="T52" s="3">
        <v>11</v>
      </c>
      <c r="U52" s="3">
        <v>29</v>
      </c>
      <c r="V52" s="3"/>
    </row>
    <row r="53" spans="1:22" x14ac:dyDescent="0.25">
      <c r="A53" s="3" t="s">
        <v>199</v>
      </c>
      <c r="B53" s="3">
        <v>2.5</v>
      </c>
      <c r="C53" s="3" t="s">
        <v>42</v>
      </c>
      <c r="D53" s="3">
        <v>1.5</v>
      </c>
      <c r="E53" s="3" t="s">
        <v>270</v>
      </c>
      <c r="F53" s="3" t="s">
        <v>275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>
        <v>5.6000000000000001E-2</v>
      </c>
      <c r="R53" s="3"/>
      <c r="S53" s="3"/>
      <c r="T53" s="3">
        <v>1.9</v>
      </c>
      <c r="U53" s="3">
        <v>4.7</v>
      </c>
      <c r="V53" s="3"/>
    </row>
    <row r="54" spans="1:22" x14ac:dyDescent="0.25">
      <c r="A54" s="3" t="s">
        <v>200</v>
      </c>
      <c r="B54" s="3">
        <v>2.5</v>
      </c>
      <c r="C54" s="3" t="s">
        <v>42</v>
      </c>
      <c r="D54" s="3">
        <v>8.8000000000000007</v>
      </c>
      <c r="E54" s="3" t="s">
        <v>274</v>
      </c>
      <c r="F54" s="3" t="s">
        <v>275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>
        <v>7.0000000000000007E-2</v>
      </c>
      <c r="T54" s="3"/>
      <c r="U54" s="3">
        <v>0.11</v>
      </c>
      <c r="V54" s="3"/>
    </row>
    <row r="55" spans="1:22" x14ac:dyDescent="0.25">
      <c r="A55" s="3" t="s">
        <v>201</v>
      </c>
      <c r="B55" s="3">
        <v>3</v>
      </c>
      <c r="C55" s="3" t="s">
        <v>42</v>
      </c>
      <c r="D55" s="3">
        <v>14</v>
      </c>
      <c r="E55" s="3" t="s">
        <v>270</v>
      </c>
      <c r="F55" s="3" t="s">
        <v>275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>
        <v>0.44</v>
      </c>
      <c r="S55" s="3"/>
      <c r="T55" s="3"/>
      <c r="U55" s="3"/>
      <c r="V55" s="3"/>
    </row>
    <row r="56" spans="1:22" x14ac:dyDescent="0.25">
      <c r="A56" s="3" t="s">
        <v>202</v>
      </c>
      <c r="B56" s="3">
        <v>1.5</v>
      </c>
      <c r="C56" s="3" t="s">
        <v>8</v>
      </c>
      <c r="D56" s="3">
        <v>0</v>
      </c>
      <c r="E56" s="3" t="s">
        <v>274</v>
      </c>
      <c r="F56" s="3" t="s">
        <v>275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>
        <v>2.1999999999999999E-2</v>
      </c>
      <c r="T56" s="3"/>
      <c r="U56" s="3"/>
      <c r="V56" s="3"/>
    </row>
    <row r="57" spans="1:22" x14ac:dyDescent="0.25">
      <c r="A57" s="3" t="s">
        <v>203</v>
      </c>
      <c r="B57" s="3">
        <v>2.2999999999999998</v>
      </c>
      <c r="C57" s="3" t="s">
        <v>12</v>
      </c>
      <c r="D57" s="3">
        <v>5</v>
      </c>
      <c r="E57" s="3" t="s">
        <v>270</v>
      </c>
      <c r="F57" s="3" t="s">
        <v>276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>
        <v>2.1999999999999999E-2</v>
      </c>
      <c r="T57" s="3"/>
      <c r="U57" s="3"/>
      <c r="V57" s="3"/>
    </row>
    <row r="58" spans="1:22" x14ac:dyDescent="0.25">
      <c r="A58" s="3" t="s">
        <v>204</v>
      </c>
      <c r="B58" s="3">
        <v>2</v>
      </c>
      <c r="C58" s="3" t="s">
        <v>42</v>
      </c>
      <c r="D58" s="3">
        <v>25</v>
      </c>
      <c r="E58" s="3" t="s">
        <v>270</v>
      </c>
      <c r="F58" s="3" t="s">
        <v>275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25">
      <c r="A59" s="3" t="s">
        <v>205</v>
      </c>
      <c r="B59" s="3">
        <v>2.7</v>
      </c>
      <c r="C59" s="3" t="s">
        <v>42</v>
      </c>
      <c r="D59" s="3">
        <v>6.5</v>
      </c>
      <c r="E59" s="3" t="s">
        <v>270</v>
      </c>
      <c r="F59" s="3" t="s">
        <v>275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25">
      <c r="A60" s="3" t="s">
        <v>206</v>
      </c>
      <c r="B60" s="3">
        <v>2.1</v>
      </c>
      <c r="C60" s="3" t="s">
        <v>42</v>
      </c>
      <c r="D60" s="3">
        <v>1.5</v>
      </c>
      <c r="E60" s="3" t="s">
        <v>270</v>
      </c>
      <c r="F60" s="3" t="s">
        <v>275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>
        <v>3.3000000000000002E-2</v>
      </c>
      <c r="T60" s="3"/>
      <c r="U60" s="3"/>
      <c r="V60" s="3"/>
    </row>
    <row r="61" spans="1:22" x14ac:dyDescent="0.25">
      <c r="A61" s="3" t="s">
        <v>207</v>
      </c>
      <c r="B61" s="3">
        <v>1.5</v>
      </c>
      <c r="C61" s="3" t="s">
        <v>12</v>
      </c>
      <c r="D61" s="3">
        <v>0</v>
      </c>
      <c r="E61" s="3" t="s">
        <v>274</v>
      </c>
      <c r="F61" s="3" t="s">
        <v>275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>
        <v>1.0999999999999999E-2</v>
      </c>
      <c r="T61" s="3">
        <v>0.33</v>
      </c>
      <c r="U61" s="3">
        <v>0.78</v>
      </c>
      <c r="V61" s="3"/>
    </row>
    <row r="62" spans="1:22" x14ac:dyDescent="0.25">
      <c r="A62" s="3" t="s">
        <v>208</v>
      </c>
      <c r="B62" s="3">
        <v>1.5</v>
      </c>
      <c r="C62" s="3" t="s">
        <v>12</v>
      </c>
      <c r="D62" s="3">
        <v>0</v>
      </c>
      <c r="E62" s="3" t="s">
        <v>274</v>
      </c>
      <c r="F62" s="3" t="s">
        <v>275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>
        <v>2</v>
      </c>
      <c r="U62" s="3">
        <v>4.2</v>
      </c>
      <c r="V62" s="3"/>
    </row>
    <row r="63" spans="1:22" x14ac:dyDescent="0.25">
      <c r="A63" s="3" t="s">
        <v>209</v>
      </c>
      <c r="B63" s="3">
        <v>0.5</v>
      </c>
      <c r="C63" s="3" t="s">
        <v>77</v>
      </c>
      <c r="D63" s="3">
        <v>8.6</v>
      </c>
      <c r="E63" s="3" t="s">
        <v>274</v>
      </c>
      <c r="F63" s="3" t="s">
        <v>275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>
        <v>2.1999999999999999E-2</v>
      </c>
      <c r="R63" s="3">
        <v>0.89</v>
      </c>
      <c r="S63" s="3">
        <v>0.06</v>
      </c>
      <c r="T63" s="3">
        <v>13</v>
      </c>
      <c r="U63" s="3">
        <v>17</v>
      </c>
      <c r="V63" s="3"/>
    </row>
    <row r="64" spans="1:22" x14ac:dyDescent="0.25">
      <c r="A64" s="3" t="s">
        <v>210</v>
      </c>
      <c r="B64" s="3">
        <v>1</v>
      </c>
      <c r="C64" s="3" t="s">
        <v>79</v>
      </c>
      <c r="D64" s="3">
        <v>0</v>
      </c>
      <c r="E64" s="3" t="s">
        <v>274</v>
      </c>
      <c r="F64" s="3" t="s">
        <v>275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>
        <v>1.0999999999999999E-2</v>
      </c>
      <c r="R64" s="3"/>
      <c r="S64" s="3">
        <v>2.1999999999999999E-2</v>
      </c>
      <c r="T64" s="3">
        <v>0.44</v>
      </c>
      <c r="U64" s="3">
        <v>1.2</v>
      </c>
      <c r="V64" s="3"/>
    </row>
    <row r="65" spans="1:22" x14ac:dyDescent="0.25">
      <c r="A65" s="3" t="s">
        <v>211</v>
      </c>
      <c r="B65" s="3">
        <v>1</v>
      </c>
      <c r="C65" s="3" t="s">
        <v>81</v>
      </c>
      <c r="D65" s="3">
        <v>2.7</v>
      </c>
      <c r="E65" s="3" t="s">
        <v>274</v>
      </c>
      <c r="F65" s="3" t="s">
        <v>275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>
        <v>1.0999999999999999E-2</v>
      </c>
      <c r="T65" s="3"/>
      <c r="U65" s="3"/>
      <c r="V65" s="3"/>
    </row>
    <row r="66" spans="1:22" x14ac:dyDescent="0.25">
      <c r="A66" s="3" t="s">
        <v>212</v>
      </c>
      <c r="B66" s="3">
        <v>0.5</v>
      </c>
      <c r="C66" s="3" t="s">
        <v>83</v>
      </c>
      <c r="D66" s="3">
        <v>4.2</v>
      </c>
      <c r="E66" s="3" t="s">
        <v>274</v>
      </c>
      <c r="F66" s="3" t="s">
        <v>275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>
        <v>3.3000000000000002E-2</v>
      </c>
      <c r="R66" s="3">
        <v>0.44</v>
      </c>
      <c r="S66" s="3">
        <v>7.0000000000000007E-2</v>
      </c>
      <c r="T66" s="3">
        <v>0.11</v>
      </c>
      <c r="U66" s="3">
        <v>0.33</v>
      </c>
      <c r="V66" s="3">
        <v>0.89</v>
      </c>
    </row>
    <row r="67" spans="1:22" x14ac:dyDescent="0.25">
      <c r="A67" s="3" t="s">
        <v>213</v>
      </c>
      <c r="B67" s="3">
        <v>1</v>
      </c>
      <c r="C67" s="3" t="s">
        <v>85</v>
      </c>
      <c r="D67" s="3">
        <v>1346</v>
      </c>
      <c r="E67" s="3" t="s">
        <v>274</v>
      </c>
      <c r="F67" s="3" t="s">
        <v>275</v>
      </c>
      <c r="G67" s="3">
        <v>14</v>
      </c>
      <c r="H67" s="3"/>
      <c r="I67" s="3"/>
      <c r="J67" s="3"/>
      <c r="K67" s="3"/>
      <c r="L67" s="3"/>
      <c r="M67" s="3">
        <v>21</v>
      </c>
      <c r="N67" s="3"/>
      <c r="O67" s="3"/>
      <c r="P67" s="3"/>
      <c r="Q67" s="3"/>
      <c r="R67" s="3">
        <v>0.33</v>
      </c>
      <c r="S67" s="3">
        <v>4.3999999999999997E-2</v>
      </c>
      <c r="T67" s="3">
        <v>0.33</v>
      </c>
      <c r="U67" s="3">
        <v>0.78</v>
      </c>
      <c r="V67" s="3"/>
    </row>
    <row r="68" spans="1:22" x14ac:dyDescent="0.25">
      <c r="A68" s="3" t="s">
        <v>213</v>
      </c>
      <c r="B68" s="3">
        <v>0.5</v>
      </c>
      <c r="C68" s="3" t="s">
        <v>85</v>
      </c>
      <c r="D68" s="3">
        <v>1346</v>
      </c>
      <c r="E68" s="3" t="s">
        <v>274</v>
      </c>
      <c r="F68" s="3" t="s">
        <v>275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5">
      <c r="A69" s="3" t="s">
        <v>213</v>
      </c>
      <c r="B69" s="3">
        <v>1</v>
      </c>
      <c r="C69" s="3" t="s">
        <v>85</v>
      </c>
      <c r="D69" s="3">
        <v>1346</v>
      </c>
      <c r="E69" s="3" t="s">
        <v>274</v>
      </c>
      <c r="F69" s="3" t="s">
        <v>275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x14ac:dyDescent="0.25">
      <c r="A70" s="1" t="s">
        <v>214</v>
      </c>
      <c r="B70" s="3">
        <v>2</v>
      </c>
      <c r="C70" s="3" t="s">
        <v>87</v>
      </c>
      <c r="D70" s="3">
        <v>1</v>
      </c>
      <c r="E70" s="3" t="s">
        <v>274</v>
      </c>
      <c r="F70" s="3" t="s">
        <v>275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>
        <v>2.2999999999999998</v>
      </c>
      <c r="U70" s="3">
        <v>4.7</v>
      </c>
      <c r="V70" s="3"/>
    </row>
    <row r="71" spans="1:22" x14ac:dyDescent="0.25">
      <c r="A71" s="3" t="s">
        <v>215</v>
      </c>
      <c r="B71" s="3">
        <v>0.5</v>
      </c>
      <c r="C71" s="3" t="s">
        <v>89</v>
      </c>
      <c r="D71" s="3">
        <v>3.9</v>
      </c>
      <c r="E71" s="3" t="s">
        <v>274</v>
      </c>
      <c r="F71" s="3" t="s">
        <v>275</v>
      </c>
      <c r="G71" s="3"/>
      <c r="H71" s="3"/>
      <c r="I71" s="3"/>
      <c r="J71" s="3"/>
      <c r="K71" s="3"/>
      <c r="L71" s="3">
        <v>18</v>
      </c>
      <c r="M71" s="3"/>
      <c r="N71" s="3"/>
      <c r="O71" s="3"/>
      <c r="P71" s="3"/>
      <c r="Q71" s="3"/>
      <c r="R71" s="3"/>
      <c r="S71" s="3"/>
      <c r="T71" s="3">
        <v>1</v>
      </c>
      <c r="U71" s="3">
        <v>2.9</v>
      </c>
      <c r="V71" s="3"/>
    </row>
    <row r="72" spans="1:22" x14ac:dyDescent="0.25">
      <c r="A72" s="3" t="s">
        <v>216</v>
      </c>
      <c r="B72" s="3">
        <v>2.5</v>
      </c>
      <c r="C72" s="3" t="s">
        <v>17</v>
      </c>
      <c r="D72" s="3">
        <v>260</v>
      </c>
      <c r="E72" s="3" t="s">
        <v>274</v>
      </c>
      <c r="F72" s="3" t="s">
        <v>276</v>
      </c>
      <c r="G72" s="3">
        <v>9.4</v>
      </c>
      <c r="H72" s="3">
        <v>170</v>
      </c>
      <c r="I72" s="3">
        <v>87</v>
      </c>
      <c r="J72" s="3"/>
      <c r="K72" s="3"/>
      <c r="L72" s="3"/>
      <c r="M72" s="3">
        <v>200</v>
      </c>
      <c r="N72" s="3">
        <v>3.5</v>
      </c>
      <c r="O72" s="3">
        <v>0.03</v>
      </c>
      <c r="P72" s="3"/>
      <c r="Q72" s="3"/>
      <c r="R72" s="3">
        <v>4.4000000000000004</v>
      </c>
      <c r="S72" s="3">
        <v>7.0000000000000007E-2</v>
      </c>
      <c r="T72" s="3">
        <v>110</v>
      </c>
      <c r="U72" s="3">
        <v>190</v>
      </c>
      <c r="V72" s="3"/>
    </row>
    <row r="73" spans="1:22" x14ac:dyDescent="0.25">
      <c r="A73" s="3" t="s">
        <v>217</v>
      </c>
      <c r="B73" s="3">
        <v>2</v>
      </c>
      <c r="C73" s="3" t="s">
        <v>17</v>
      </c>
      <c r="D73" s="3">
        <v>122</v>
      </c>
      <c r="E73" s="3" t="s">
        <v>274</v>
      </c>
      <c r="F73" s="3" t="s">
        <v>276</v>
      </c>
      <c r="G73" s="3"/>
      <c r="H73" s="3"/>
      <c r="I73" s="3">
        <v>27</v>
      </c>
      <c r="J73" s="3"/>
      <c r="K73" s="3"/>
      <c r="L73" s="3">
        <v>4.7</v>
      </c>
      <c r="M73" s="3"/>
      <c r="N73" s="3">
        <v>0.9</v>
      </c>
      <c r="O73" s="3">
        <v>0.14000000000000001</v>
      </c>
      <c r="P73" s="3">
        <v>7.0000000000000007E-2</v>
      </c>
      <c r="Q73" s="3">
        <v>0.26</v>
      </c>
      <c r="R73" s="3">
        <v>2.8</v>
      </c>
      <c r="S73" s="3">
        <v>0.27</v>
      </c>
      <c r="T73" s="3">
        <v>260</v>
      </c>
      <c r="U73" s="3">
        <v>260</v>
      </c>
      <c r="V73" s="3"/>
    </row>
    <row r="74" spans="1:22" x14ac:dyDescent="0.25">
      <c r="A74" s="3" t="s">
        <v>218</v>
      </c>
      <c r="B74" s="3">
        <v>1</v>
      </c>
      <c r="C74" s="3" t="s">
        <v>8</v>
      </c>
      <c r="D74" s="3">
        <v>4</v>
      </c>
      <c r="E74" s="3" t="s">
        <v>274</v>
      </c>
      <c r="F74" s="3" t="s">
        <v>275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>
        <v>18</v>
      </c>
      <c r="U74" s="3">
        <v>24</v>
      </c>
      <c r="V74" s="3"/>
    </row>
    <row r="75" spans="1:22" x14ac:dyDescent="0.25">
      <c r="A75" s="3" t="s">
        <v>219</v>
      </c>
      <c r="B75" s="3">
        <v>0.5</v>
      </c>
      <c r="C75" s="3" t="s">
        <v>94</v>
      </c>
      <c r="D75" s="3">
        <v>0</v>
      </c>
      <c r="E75" s="3" t="s">
        <v>274</v>
      </c>
      <c r="F75" s="3" t="s">
        <v>275</v>
      </c>
      <c r="G75" s="3"/>
      <c r="H75" s="3"/>
      <c r="I75" s="3"/>
      <c r="J75" s="3"/>
      <c r="K75" s="3"/>
      <c r="L75" s="3">
        <v>2.4</v>
      </c>
      <c r="M75" s="3"/>
      <c r="N75" s="3"/>
      <c r="O75" s="3"/>
      <c r="P75" s="3"/>
      <c r="Q75" s="3"/>
      <c r="R75" s="3"/>
      <c r="S75" s="3">
        <v>1.2E-2</v>
      </c>
      <c r="T75" s="3">
        <v>5.2</v>
      </c>
      <c r="U75" s="3">
        <v>10</v>
      </c>
      <c r="V75" s="3"/>
    </row>
    <row r="76" spans="1:22" x14ac:dyDescent="0.25">
      <c r="A76" s="3" t="s">
        <v>220</v>
      </c>
      <c r="B76" s="3">
        <v>1</v>
      </c>
      <c r="C76" s="3" t="s">
        <v>19</v>
      </c>
      <c r="D76" s="3">
        <v>1</v>
      </c>
      <c r="E76" s="3" t="s">
        <v>274</v>
      </c>
      <c r="F76" s="3" t="s">
        <v>275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>
        <v>0.24</v>
      </c>
      <c r="U76" s="3">
        <v>0.6</v>
      </c>
      <c r="V76" s="3"/>
    </row>
    <row r="77" spans="1:22" x14ac:dyDescent="0.25">
      <c r="A77" s="3" t="s">
        <v>221</v>
      </c>
      <c r="B77" s="3">
        <v>0.5</v>
      </c>
      <c r="C77" s="3" t="s">
        <v>19</v>
      </c>
      <c r="D77" s="3">
        <v>0</v>
      </c>
      <c r="E77" s="3" t="s">
        <v>274</v>
      </c>
      <c r="F77" s="3" t="s">
        <v>275</v>
      </c>
      <c r="G77" s="3"/>
      <c r="H77" s="3"/>
      <c r="I77" s="3"/>
      <c r="J77" s="3"/>
      <c r="K77" s="3"/>
      <c r="L77" s="3">
        <v>1.9</v>
      </c>
      <c r="M77" s="3"/>
      <c r="N77" s="3"/>
      <c r="O77" s="3"/>
      <c r="P77" s="3"/>
      <c r="Q77" s="3"/>
      <c r="R77" s="3"/>
      <c r="S77" s="3"/>
      <c r="T77" s="3">
        <v>22</v>
      </c>
      <c r="U77" s="3">
        <v>15</v>
      </c>
      <c r="V77" s="3"/>
    </row>
    <row r="78" spans="1:22" x14ac:dyDescent="0.25">
      <c r="A78" s="3" t="s">
        <v>222</v>
      </c>
      <c r="B78" s="3">
        <v>1</v>
      </c>
      <c r="C78" s="3" t="s">
        <v>98</v>
      </c>
      <c r="D78" s="3">
        <v>2</v>
      </c>
      <c r="E78" s="3" t="s">
        <v>274</v>
      </c>
      <c r="F78" s="3" t="s">
        <v>275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>
        <v>0.6</v>
      </c>
      <c r="U78" s="3">
        <v>3.2</v>
      </c>
      <c r="V78" s="3"/>
    </row>
    <row r="79" spans="1:22" x14ac:dyDescent="0.25">
      <c r="A79" s="3" t="s">
        <v>223</v>
      </c>
      <c r="B79" s="3">
        <v>1</v>
      </c>
      <c r="C79" s="3" t="s">
        <v>98</v>
      </c>
      <c r="D79" s="3">
        <v>0</v>
      </c>
      <c r="E79" s="3" t="s">
        <v>274</v>
      </c>
      <c r="F79" s="3" t="s">
        <v>275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>
        <v>0.6</v>
      </c>
      <c r="S79" s="3"/>
      <c r="T79" s="3">
        <v>0.35</v>
      </c>
      <c r="U79" s="3">
        <v>0.82</v>
      </c>
      <c r="V79" s="3"/>
    </row>
    <row r="80" spans="1:22" x14ac:dyDescent="0.25">
      <c r="A80" s="3" t="s">
        <v>224</v>
      </c>
      <c r="B80" s="3">
        <v>0.5</v>
      </c>
      <c r="C80" s="3" t="s">
        <v>19</v>
      </c>
      <c r="D80" s="3">
        <v>2</v>
      </c>
      <c r="E80" s="3" t="s">
        <v>274</v>
      </c>
      <c r="F80" s="3" t="s">
        <v>275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>
        <v>0.24</v>
      </c>
      <c r="U80" s="3">
        <v>0.6</v>
      </c>
      <c r="V80" s="3"/>
    </row>
    <row r="81" spans="1:22" x14ac:dyDescent="0.25">
      <c r="A81" s="3" t="s">
        <v>225</v>
      </c>
      <c r="B81" s="3">
        <v>2.5</v>
      </c>
      <c r="C81" s="3" t="s">
        <v>94</v>
      </c>
      <c r="D81" s="3">
        <v>20</v>
      </c>
      <c r="E81" s="3" t="s">
        <v>274</v>
      </c>
      <c r="F81" s="3" t="s">
        <v>275</v>
      </c>
      <c r="G81" s="3"/>
      <c r="H81" s="3"/>
      <c r="I81" s="3"/>
      <c r="J81" s="3"/>
      <c r="K81" s="3"/>
      <c r="L81" s="3"/>
      <c r="M81" s="3">
        <v>3.4</v>
      </c>
      <c r="N81" s="3"/>
      <c r="O81" s="3"/>
      <c r="P81" s="3"/>
      <c r="Q81" s="3"/>
      <c r="R81" s="3"/>
      <c r="S81" s="3"/>
      <c r="T81" s="3">
        <v>42</v>
      </c>
      <c r="U81" s="3">
        <v>21</v>
      </c>
      <c r="V81" s="3"/>
    </row>
    <row r="82" spans="1:22" x14ac:dyDescent="0.25">
      <c r="A82" s="3" t="s">
        <v>226</v>
      </c>
      <c r="B82" s="3">
        <v>1</v>
      </c>
      <c r="C82" s="3" t="s">
        <v>98</v>
      </c>
      <c r="D82" s="3">
        <v>2</v>
      </c>
      <c r="E82" s="3" t="s">
        <v>274</v>
      </c>
      <c r="F82" s="3" t="s">
        <v>275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>
        <v>0.6</v>
      </c>
      <c r="S82" s="3">
        <v>0.1</v>
      </c>
      <c r="T82" s="3">
        <v>0.93</v>
      </c>
      <c r="U82" s="3">
        <v>2.8</v>
      </c>
      <c r="V82" s="3"/>
    </row>
    <row r="83" spans="1:22" x14ac:dyDescent="0.25">
      <c r="A83" s="3" t="s">
        <v>227</v>
      </c>
      <c r="B83" s="3">
        <v>0.5</v>
      </c>
      <c r="C83" s="3" t="s">
        <v>17</v>
      </c>
      <c r="D83" s="3">
        <v>9</v>
      </c>
      <c r="E83" s="3" t="s">
        <v>274</v>
      </c>
      <c r="F83" s="3" t="s">
        <v>275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>
        <v>7.4</v>
      </c>
      <c r="U83" s="3"/>
      <c r="V83" s="3">
        <v>9.6</v>
      </c>
    </row>
    <row r="84" spans="1:22" x14ac:dyDescent="0.25">
      <c r="A84" s="3" t="s">
        <v>228</v>
      </c>
      <c r="B84" s="3">
        <v>0.5</v>
      </c>
      <c r="C84" s="3" t="s">
        <v>98</v>
      </c>
      <c r="D84" s="3">
        <v>12</v>
      </c>
      <c r="E84" s="3" t="s">
        <v>274</v>
      </c>
      <c r="F84" s="3" t="s">
        <v>275</v>
      </c>
      <c r="G84" s="3"/>
      <c r="H84" s="3"/>
      <c r="I84" s="3"/>
      <c r="J84" s="3"/>
      <c r="K84" s="3"/>
      <c r="L84" s="3"/>
      <c r="M84" s="3"/>
      <c r="N84" s="3"/>
      <c r="O84" s="3"/>
      <c r="P84" s="3">
        <v>0.02</v>
      </c>
      <c r="Q84" s="3"/>
      <c r="R84" s="3">
        <v>0.54</v>
      </c>
      <c r="S84" s="3"/>
      <c r="T84" s="3">
        <v>0.75</v>
      </c>
      <c r="U84" s="3">
        <v>3.4</v>
      </c>
      <c r="V84" s="3"/>
    </row>
    <row r="85" spans="1:22" x14ac:dyDescent="0.25">
      <c r="A85" s="3" t="s">
        <v>229</v>
      </c>
      <c r="B85" s="3">
        <v>4</v>
      </c>
      <c r="C85" s="3" t="s">
        <v>98</v>
      </c>
      <c r="D85" s="3" t="s">
        <v>135</v>
      </c>
      <c r="E85" s="3" t="s">
        <v>274</v>
      </c>
      <c r="F85" s="3" t="s">
        <v>276</v>
      </c>
      <c r="G85" s="3">
        <v>66</v>
      </c>
      <c r="H85" s="3">
        <v>38</v>
      </c>
      <c r="I85" s="3">
        <v>140</v>
      </c>
      <c r="J85" s="3">
        <v>200</v>
      </c>
      <c r="K85" s="3">
        <v>88</v>
      </c>
      <c r="L85" s="3"/>
      <c r="M85" s="3">
        <v>73</v>
      </c>
      <c r="N85" s="3">
        <v>24</v>
      </c>
      <c r="O85" s="3">
        <v>0.06</v>
      </c>
      <c r="P85" s="3">
        <v>0.27</v>
      </c>
      <c r="Q85" s="3"/>
      <c r="R85" s="3"/>
      <c r="S85" s="3"/>
      <c r="T85" s="3">
        <v>1600</v>
      </c>
      <c r="U85" s="3">
        <v>880</v>
      </c>
      <c r="V85" s="3">
        <v>44</v>
      </c>
    </row>
    <row r="86" spans="1:22" x14ac:dyDescent="0.25">
      <c r="A86" s="3" t="s">
        <v>229</v>
      </c>
      <c r="B86" s="3">
        <v>3.5</v>
      </c>
      <c r="C86" s="3" t="s">
        <v>98</v>
      </c>
      <c r="D86" s="3" t="s">
        <v>15</v>
      </c>
      <c r="E86" s="3" t="s">
        <v>274</v>
      </c>
      <c r="F86" s="3" t="s">
        <v>276</v>
      </c>
      <c r="G86" s="3">
        <v>8.4</v>
      </c>
      <c r="H86" s="3"/>
      <c r="I86" s="3"/>
      <c r="J86" s="3"/>
      <c r="K86" s="3"/>
      <c r="L86" s="3"/>
      <c r="M86" s="3"/>
      <c r="N86" s="3"/>
      <c r="O86" s="3"/>
      <c r="P86" s="3">
        <v>1.6E-2</v>
      </c>
      <c r="Q86" s="3"/>
      <c r="R86" s="3">
        <v>0.2</v>
      </c>
      <c r="S86" s="3">
        <v>0.05</v>
      </c>
      <c r="T86" s="3">
        <v>410</v>
      </c>
      <c r="U86" s="3">
        <v>140</v>
      </c>
      <c r="V86" s="3">
        <v>7</v>
      </c>
    </row>
    <row r="87" spans="1:22" s="1" customFormat="1" x14ac:dyDescent="0.25">
      <c r="A87" s="1" t="s">
        <v>230</v>
      </c>
      <c r="B87" s="4">
        <v>4.5</v>
      </c>
      <c r="C87" s="4" t="s">
        <v>107</v>
      </c>
      <c r="D87" s="4">
        <v>479</v>
      </c>
      <c r="E87" s="3" t="s">
        <v>274</v>
      </c>
      <c r="F87" s="3" t="s">
        <v>275</v>
      </c>
      <c r="G87" s="3"/>
      <c r="H87" s="3">
        <v>4.5999999999999996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x14ac:dyDescent="0.25">
      <c r="A88" s="1" t="s">
        <v>230</v>
      </c>
      <c r="B88" s="5">
        <v>5.9</v>
      </c>
      <c r="C88" s="5" t="s">
        <v>12</v>
      </c>
      <c r="D88" s="5">
        <v>1648</v>
      </c>
      <c r="E88" s="3" t="s">
        <v>274</v>
      </c>
      <c r="F88" s="3" t="s">
        <v>275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>
        <v>16</v>
      </c>
      <c r="U88" s="3">
        <v>90</v>
      </c>
      <c r="V88" s="3"/>
    </row>
    <row r="89" spans="1:22" x14ac:dyDescent="0.25">
      <c r="A89" s="1" t="s">
        <v>290</v>
      </c>
      <c r="B89" s="5">
        <v>1.1000000000000001</v>
      </c>
      <c r="C89" s="5" t="s">
        <v>108</v>
      </c>
      <c r="D89" s="5">
        <v>7.2</v>
      </c>
      <c r="E89" s="3" t="s">
        <v>274</v>
      </c>
      <c r="F89" s="3" t="s">
        <v>275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>
        <v>0.03</v>
      </c>
      <c r="T89" s="3"/>
      <c r="U89" s="3"/>
      <c r="V89" s="3"/>
    </row>
    <row r="90" spans="1:22" x14ac:dyDescent="0.25">
      <c r="A90" s="1" t="s">
        <v>290</v>
      </c>
      <c r="B90" s="5">
        <v>2.2999999999999998</v>
      </c>
      <c r="C90" s="5" t="s">
        <v>108</v>
      </c>
      <c r="D90" s="5">
        <v>100</v>
      </c>
      <c r="E90" s="3" t="s">
        <v>274</v>
      </c>
      <c r="F90" s="3" t="s">
        <v>275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>
        <v>0.01</v>
      </c>
      <c r="T90" s="3"/>
      <c r="U90" s="3"/>
      <c r="V90" s="3"/>
    </row>
    <row r="91" spans="1:22" x14ac:dyDescent="0.25">
      <c r="A91" s="1" t="s">
        <v>290</v>
      </c>
      <c r="B91" s="5">
        <v>4.0999999999999996</v>
      </c>
      <c r="C91" s="5" t="s">
        <v>108</v>
      </c>
      <c r="D91" s="5">
        <v>28</v>
      </c>
      <c r="E91" s="3" t="s">
        <v>274</v>
      </c>
      <c r="F91" s="3" t="s">
        <v>275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>
        <v>0.01</v>
      </c>
      <c r="T91" s="3"/>
      <c r="U91" s="3"/>
      <c r="V91" s="3"/>
    </row>
    <row r="92" spans="1:22" x14ac:dyDescent="0.25">
      <c r="A92" s="1" t="s">
        <v>290</v>
      </c>
      <c r="B92" s="5">
        <v>4.75</v>
      </c>
      <c r="C92" s="5" t="s">
        <v>94</v>
      </c>
      <c r="D92" s="5">
        <v>0</v>
      </c>
      <c r="E92" s="3" t="s">
        <v>274</v>
      </c>
      <c r="F92" s="3" t="s">
        <v>275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>
        <v>0.03</v>
      </c>
      <c r="T92" s="3"/>
      <c r="U92" s="3"/>
      <c r="V92" s="3"/>
    </row>
    <row r="93" spans="1:22" x14ac:dyDescent="0.25">
      <c r="A93" s="1" t="s">
        <v>231</v>
      </c>
      <c r="B93" s="5">
        <v>1.1000000000000001</v>
      </c>
      <c r="C93" s="5" t="s">
        <v>12</v>
      </c>
      <c r="D93" s="5">
        <v>0</v>
      </c>
      <c r="E93" s="3" t="s">
        <v>270</v>
      </c>
      <c r="F93" s="3" t="s">
        <v>275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>
        <v>2.1999999999999999E-2</v>
      </c>
      <c r="T93" s="3"/>
      <c r="U93" s="3"/>
      <c r="V93" s="3"/>
    </row>
    <row r="94" spans="1:22" x14ac:dyDescent="0.25">
      <c r="A94" s="1" t="s">
        <v>231</v>
      </c>
      <c r="B94" s="5">
        <v>2.1</v>
      </c>
      <c r="C94" s="5" t="s">
        <v>110</v>
      </c>
      <c r="D94" s="5">
        <v>5.0999999999999996</v>
      </c>
      <c r="E94" s="3" t="s">
        <v>270</v>
      </c>
      <c r="F94" s="3" t="s">
        <v>275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x14ac:dyDescent="0.25">
      <c r="A95" s="1" t="s">
        <v>231</v>
      </c>
      <c r="B95" s="5">
        <v>3.1</v>
      </c>
      <c r="C95" s="5" t="s">
        <v>111</v>
      </c>
      <c r="D95" s="5">
        <v>8.8000000000000007</v>
      </c>
      <c r="E95" s="3" t="s">
        <v>270</v>
      </c>
      <c r="F95" s="3" t="s">
        <v>275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x14ac:dyDescent="0.25">
      <c r="A96" s="1" t="s">
        <v>232</v>
      </c>
      <c r="B96" s="4">
        <v>2.25</v>
      </c>
      <c r="C96" s="4" t="s">
        <v>17</v>
      </c>
      <c r="D96" s="4">
        <v>280</v>
      </c>
      <c r="E96" s="3" t="s">
        <v>274</v>
      </c>
      <c r="F96" s="3" t="s">
        <v>275</v>
      </c>
      <c r="G96" s="3"/>
      <c r="H96" s="3">
        <v>0.2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x14ac:dyDescent="0.25">
      <c r="A97" s="1" t="s">
        <v>232</v>
      </c>
      <c r="B97" s="4">
        <v>2.6</v>
      </c>
      <c r="C97" s="4" t="s">
        <v>113</v>
      </c>
      <c r="D97" s="4">
        <v>1200</v>
      </c>
      <c r="E97" s="3" t="s">
        <v>274</v>
      </c>
      <c r="F97" s="3" t="s">
        <v>275</v>
      </c>
      <c r="G97" s="3">
        <v>12</v>
      </c>
      <c r="H97" s="3">
        <v>15</v>
      </c>
      <c r="I97" s="3">
        <v>1.8</v>
      </c>
      <c r="J97" s="3"/>
      <c r="K97" s="3"/>
      <c r="L97" s="3"/>
      <c r="M97" s="3">
        <v>10</v>
      </c>
      <c r="N97" s="3">
        <v>0.9</v>
      </c>
      <c r="O97" s="3"/>
      <c r="P97" s="3"/>
      <c r="Q97" s="3"/>
      <c r="R97" s="3"/>
      <c r="S97" s="3"/>
      <c r="T97" s="3"/>
      <c r="U97" s="3"/>
      <c r="V97" s="3">
        <v>0.7</v>
      </c>
    </row>
    <row r="98" spans="1:22" x14ac:dyDescent="0.25">
      <c r="A98" s="1" t="s">
        <v>232</v>
      </c>
      <c r="B98" s="4">
        <v>4.5</v>
      </c>
      <c r="C98" s="4" t="s">
        <v>114</v>
      </c>
      <c r="D98" s="4">
        <v>185</v>
      </c>
      <c r="E98" s="3" t="s">
        <v>274</v>
      </c>
      <c r="F98" s="3" t="s">
        <v>275</v>
      </c>
      <c r="G98" s="3">
        <v>21</v>
      </c>
      <c r="H98" s="3">
        <v>3.2</v>
      </c>
      <c r="I98" s="3"/>
      <c r="J98" s="3"/>
      <c r="K98" s="3">
        <v>5.7</v>
      </c>
      <c r="L98" s="3"/>
      <c r="M98" s="3">
        <v>7.4</v>
      </c>
      <c r="N98" s="3"/>
      <c r="O98" s="3"/>
      <c r="P98" s="3">
        <v>0.1</v>
      </c>
      <c r="Q98" s="3"/>
      <c r="R98" s="3"/>
      <c r="S98" s="3"/>
      <c r="T98" s="3"/>
      <c r="U98" s="3"/>
      <c r="V98" s="3"/>
    </row>
    <row r="99" spans="1:22" x14ac:dyDescent="0.25">
      <c r="A99" s="4" t="s">
        <v>233</v>
      </c>
      <c r="B99" s="4">
        <v>4.5</v>
      </c>
      <c r="C99" s="4" t="s">
        <v>116</v>
      </c>
      <c r="D99" s="4">
        <v>4.0999999999999996</v>
      </c>
      <c r="E99" s="3" t="s">
        <v>270</v>
      </c>
      <c r="F99" s="3" t="s">
        <v>275</v>
      </c>
      <c r="G99" s="3"/>
      <c r="H99" s="3"/>
      <c r="I99" s="3"/>
      <c r="J99" s="3"/>
      <c r="K99" s="3"/>
      <c r="L99" s="3"/>
      <c r="M99" s="3"/>
      <c r="N99" s="3"/>
      <c r="O99" s="3"/>
      <c r="P99" s="3">
        <v>1.6E-2</v>
      </c>
      <c r="Q99" s="3"/>
      <c r="R99" s="3"/>
      <c r="S99" s="3">
        <v>0.5</v>
      </c>
      <c r="T99" s="3"/>
      <c r="U99" s="3"/>
      <c r="V99" s="3"/>
    </row>
    <row r="100" spans="1:22" x14ac:dyDescent="0.25">
      <c r="A100" s="4" t="s">
        <v>234</v>
      </c>
      <c r="B100" s="4">
        <v>1.8</v>
      </c>
      <c r="C100" s="4" t="s">
        <v>118</v>
      </c>
      <c r="D100" s="4">
        <v>3.2</v>
      </c>
      <c r="E100" s="3" t="s">
        <v>270</v>
      </c>
      <c r="F100" s="3" t="s">
        <v>275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>
        <v>0.2</v>
      </c>
      <c r="T100" s="3"/>
      <c r="U100" s="3"/>
      <c r="V100" s="3"/>
    </row>
    <row r="102" spans="1:22" s="6" customFormat="1" x14ac:dyDescent="0.25">
      <c r="A102" s="48" t="s">
        <v>119</v>
      </c>
      <c r="B102" s="48"/>
      <c r="C102" s="48"/>
      <c r="D102" s="48"/>
      <c r="E102" s="21"/>
      <c r="F102" s="21"/>
      <c r="G102" s="6">
        <f t="shared" ref="G102:U102" si="0">COUNT(G3:G100)</f>
        <v>6</v>
      </c>
      <c r="H102" s="6">
        <f t="shared" si="0"/>
        <v>8</v>
      </c>
      <c r="I102" s="6">
        <f t="shared" si="0"/>
        <v>4</v>
      </c>
      <c r="J102" s="6">
        <f t="shared" si="0"/>
        <v>2</v>
      </c>
      <c r="K102" s="6">
        <f t="shared" si="0"/>
        <v>3</v>
      </c>
      <c r="L102" s="6">
        <f t="shared" si="0"/>
        <v>4</v>
      </c>
      <c r="M102" s="6">
        <f t="shared" si="0"/>
        <v>6</v>
      </c>
      <c r="N102" s="6">
        <f t="shared" si="0"/>
        <v>5</v>
      </c>
      <c r="O102" s="6">
        <f t="shared" si="0"/>
        <v>4</v>
      </c>
      <c r="P102" s="6">
        <f t="shared" si="0"/>
        <v>7</v>
      </c>
      <c r="Q102" s="6">
        <f t="shared" si="0"/>
        <v>7</v>
      </c>
      <c r="R102" s="6">
        <f t="shared" si="0"/>
        <v>14</v>
      </c>
      <c r="S102" s="6">
        <f t="shared" si="0"/>
        <v>28</v>
      </c>
      <c r="T102" s="6">
        <f t="shared" si="0"/>
        <v>32</v>
      </c>
      <c r="U102" s="6">
        <f t="shared" si="0"/>
        <v>37</v>
      </c>
      <c r="V102" s="6">
        <f>COUNT(V3:V100)</f>
        <v>11</v>
      </c>
    </row>
    <row r="103" spans="1:22" ht="30" x14ac:dyDescent="0.25">
      <c r="G103" s="1" t="s">
        <v>1</v>
      </c>
      <c r="H103" s="1" t="s">
        <v>123</v>
      </c>
      <c r="I103" s="1" t="s">
        <v>124</v>
      </c>
      <c r="J103" s="1" t="s">
        <v>125</v>
      </c>
      <c r="K103" s="1" t="s">
        <v>126</v>
      </c>
      <c r="L103" s="1" t="s">
        <v>127</v>
      </c>
      <c r="M103" s="1" t="s">
        <v>128</v>
      </c>
      <c r="N103" s="1" t="s">
        <v>129</v>
      </c>
      <c r="O103" s="1" t="s">
        <v>130</v>
      </c>
      <c r="P103" s="1" t="s">
        <v>131</v>
      </c>
      <c r="Q103" s="1" t="s">
        <v>2</v>
      </c>
      <c r="R103" s="18" t="s">
        <v>155</v>
      </c>
      <c r="S103" s="1" t="s">
        <v>132</v>
      </c>
      <c r="T103" s="1" t="s">
        <v>3</v>
      </c>
      <c r="U103" s="1" t="s">
        <v>133</v>
      </c>
      <c r="V103" s="1" t="s">
        <v>4</v>
      </c>
    </row>
    <row r="104" spans="1:22" x14ac:dyDescent="0.25"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</sheetData>
  <autoFilter ref="A2:U100"/>
  <mergeCells count="2">
    <mergeCell ref="A102:D102"/>
    <mergeCell ref="G1: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"/>
  <sheetViews>
    <sheetView topLeftCell="N1" zoomScale="80" zoomScaleNormal="80" workbookViewId="0">
      <selection activeCell="AC3" sqref="AC3"/>
    </sheetView>
  </sheetViews>
  <sheetFormatPr baseColWidth="10" defaultColWidth="14" defaultRowHeight="15" x14ac:dyDescent="0.25"/>
  <cols>
    <col min="1" max="2" width="14" style="2"/>
    <col min="3" max="3" width="21.85546875" style="2" customWidth="1"/>
    <col min="4" max="7" width="14" style="2"/>
    <col min="8" max="8" width="27.140625" style="2" customWidth="1"/>
    <col min="9" max="23" width="14" style="2"/>
    <col min="24" max="27" width="11.42578125"/>
    <col min="28" max="28" width="11.85546875" bestFit="1" customWidth="1"/>
    <col min="29" max="16384" width="14" style="2"/>
  </cols>
  <sheetData>
    <row r="1" spans="1:30" ht="15.75" thickBot="1" x14ac:dyDescent="0.3">
      <c r="G1" s="48" t="s">
        <v>289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X1" s="53" t="s">
        <v>293</v>
      </c>
      <c r="Y1" s="53"/>
      <c r="Z1" s="53"/>
      <c r="AA1" s="53"/>
      <c r="AB1" s="53"/>
      <c r="AC1" s="53"/>
      <c r="AD1" s="53"/>
    </row>
    <row r="2" spans="1:30" ht="30" x14ac:dyDescent="0.25">
      <c r="A2" s="1" t="s">
        <v>0</v>
      </c>
      <c r="B2" s="1" t="s">
        <v>120</v>
      </c>
      <c r="C2" s="1" t="s">
        <v>134</v>
      </c>
      <c r="D2" s="1" t="s">
        <v>121</v>
      </c>
      <c r="E2" s="1" t="s">
        <v>236</v>
      </c>
      <c r="F2" s="1" t="s">
        <v>235</v>
      </c>
      <c r="G2" s="1" t="s">
        <v>1</v>
      </c>
      <c r="H2" s="1" t="s">
        <v>123</v>
      </c>
      <c r="I2" s="1" t="s">
        <v>124</v>
      </c>
      <c r="J2" s="1" t="s">
        <v>125</v>
      </c>
      <c r="K2" s="1" t="s">
        <v>126</v>
      </c>
      <c r="L2" s="1" t="s">
        <v>127</v>
      </c>
      <c r="M2" s="1" t="s">
        <v>128</v>
      </c>
      <c r="N2" s="1" t="s">
        <v>129</v>
      </c>
      <c r="O2" s="1" t="s">
        <v>130</v>
      </c>
      <c r="P2" s="1" t="s">
        <v>131</v>
      </c>
      <c r="Q2" s="1" t="s">
        <v>2</v>
      </c>
      <c r="R2" s="18" t="s">
        <v>155</v>
      </c>
      <c r="S2" s="1" t="s">
        <v>132</v>
      </c>
      <c r="T2" s="1" t="s">
        <v>3</v>
      </c>
      <c r="U2" s="1" t="s">
        <v>133</v>
      </c>
      <c r="V2" s="1" t="s">
        <v>4</v>
      </c>
      <c r="X2" s="34" t="s">
        <v>0</v>
      </c>
      <c r="Y2" s="35" t="s">
        <v>297</v>
      </c>
      <c r="Z2" s="35" t="s">
        <v>262</v>
      </c>
      <c r="AA2" s="35" t="s">
        <v>263</v>
      </c>
      <c r="AB2" s="35" t="s">
        <v>264</v>
      </c>
      <c r="AC2" s="36" t="s">
        <v>265</v>
      </c>
    </row>
    <row r="3" spans="1:30" x14ac:dyDescent="0.25">
      <c r="A3" s="3" t="s">
        <v>5</v>
      </c>
      <c r="B3" s="3">
        <v>2</v>
      </c>
      <c r="C3" s="3" t="s">
        <v>6</v>
      </c>
      <c r="D3" s="3">
        <v>32.200000000000003</v>
      </c>
      <c r="E3" s="3" t="s">
        <v>274</v>
      </c>
      <c r="F3" s="3" t="s">
        <v>275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>
        <v>0.89</v>
      </c>
      <c r="V3" s="3"/>
      <c r="X3" s="37" t="s">
        <v>5</v>
      </c>
      <c r="Y3" s="33">
        <f>COUNTIF(G3:V3,"&gt;0")</f>
        <v>1</v>
      </c>
      <c r="Z3" s="33">
        <f>COUNTIF(G3,"&gt;0")</f>
        <v>0</v>
      </c>
      <c r="AA3" s="33">
        <f>COUNTIF(H3:N3,"&gt;0")</f>
        <v>0</v>
      </c>
      <c r="AB3" s="33">
        <f>COUNTIF(O3:U3,"&gt;0")</f>
        <v>1</v>
      </c>
      <c r="AC3" s="38">
        <f>COUNTIF(V3,"&gt;0")</f>
        <v>0</v>
      </c>
    </row>
    <row r="4" spans="1:30" x14ac:dyDescent="0.25">
      <c r="A4" s="3" t="s">
        <v>7</v>
      </c>
      <c r="B4" s="3">
        <v>0.5</v>
      </c>
      <c r="C4" s="3" t="s">
        <v>8</v>
      </c>
      <c r="D4" s="3">
        <v>2</v>
      </c>
      <c r="E4" s="3" t="s">
        <v>274</v>
      </c>
      <c r="F4" s="3" t="s">
        <v>275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>
        <v>0.11</v>
      </c>
      <c r="V4" s="3"/>
      <c r="X4" s="37" t="s">
        <v>7</v>
      </c>
      <c r="Y4" s="33">
        <f t="shared" ref="Y4:Y67" si="0">COUNTIF(G4:V4,"&gt;0")</f>
        <v>1</v>
      </c>
      <c r="Z4" s="33">
        <f t="shared" ref="Z4:Z67" si="1">COUNTIF(G4,"&gt;0")</f>
        <v>0</v>
      </c>
      <c r="AA4" s="33">
        <f t="shared" ref="AA4:AA67" si="2">COUNTIF(H4:N4,"&gt;0")</f>
        <v>0</v>
      </c>
      <c r="AB4" s="33">
        <f t="shared" ref="AB4:AB67" si="3">COUNTIF(O4:U4,"&gt;0")</f>
        <v>1</v>
      </c>
      <c r="AC4" s="38">
        <f t="shared" ref="AC4:AC67" si="4">COUNTIF(V4,"&gt;0")</f>
        <v>0</v>
      </c>
    </row>
    <row r="5" spans="1:30" x14ac:dyDescent="0.25">
      <c r="A5" s="3" t="s">
        <v>9</v>
      </c>
      <c r="B5" s="3">
        <v>0.5</v>
      </c>
      <c r="C5" s="3" t="s">
        <v>10</v>
      </c>
      <c r="D5" s="3">
        <v>0</v>
      </c>
      <c r="E5" s="3" t="s">
        <v>274</v>
      </c>
      <c r="F5" s="3" t="s">
        <v>275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X5" s="37" t="s">
        <v>9</v>
      </c>
      <c r="Y5" s="33">
        <f t="shared" si="0"/>
        <v>0</v>
      </c>
      <c r="Z5" s="33">
        <f t="shared" si="1"/>
        <v>0</v>
      </c>
      <c r="AA5" s="33">
        <f t="shared" si="2"/>
        <v>0</v>
      </c>
      <c r="AB5" s="33">
        <f t="shared" si="3"/>
        <v>0</v>
      </c>
      <c r="AC5" s="38">
        <f t="shared" si="4"/>
        <v>0</v>
      </c>
    </row>
    <row r="6" spans="1:30" x14ac:dyDescent="0.25">
      <c r="A6" s="3" t="s">
        <v>11</v>
      </c>
      <c r="B6" s="3">
        <v>1</v>
      </c>
      <c r="C6" s="3" t="s">
        <v>12</v>
      </c>
      <c r="D6" s="3">
        <v>0</v>
      </c>
      <c r="E6" s="3" t="s">
        <v>274</v>
      </c>
      <c r="F6" s="3" t="s">
        <v>275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X6" s="37" t="s">
        <v>11</v>
      </c>
      <c r="Y6" s="33">
        <f t="shared" si="0"/>
        <v>0</v>
      </c>
      <c r="Z6" s="33">
        <f t="shared" si="1"/>
        <v>0</v>
      </c>
      <c r="AA6" s="33">
        <f t="shared" si="2"/>
        <v>0</v>
      </c>
      <c r="AB6" s="33">
        <f t="shared" si="3"/>
        <v>0</v>
      </c>
      <c r="AC6" s="38">
        <f t="shared" si="4"/>
        <v>0</v>
      </c>
    </row>
    <row r="7" spans="1:30" x14ac:dyDescent="0.25">
      <c r="A7" s="3" t="s">
        <v>13</v>
      </c>
      <c r="B7" s="3">
        <v>2</v>
      </c>
      <c r="C7" s="3" t="s">
        <v>14</v>
      </c>
      <c r="D7" s="3">
        <v>16</v>
      </c>
      <c r="E7" s="3" t="s">
        <v>274</v>
      </c>
      <c r="F7" s="3" t="s">
        <v>276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v>0.11</v>
      </c>
      <c r="X7" s="37"/>
      <c r="Y7" s="33">
        <f t="shared" si="0"/>
        <v>1</v>
      </c>
      <c r="Z7" s="33">
        <f t="shared" si="1"/>
        <v>0</v>
      </c>
      <c r="AA7" s="33">
        <f t="shared" si="2"/>
        <v>0</v>
      </c>
      <c r="AB7" s="33">
        <f t="shared" si="3"/>
        <v>0</v>
      </c>
      <c r="AC7" s="38">
        <f t="shared" si="4"/>
        <v>1</v>
      </c>
    </row>
    <row r="8" spans="1:30" x14ac:dyDescent="0.25">
      <c r="A8" s="3" t="s">
        <v>13</v>
      </c>
      <c r="B8" s="3">
        <v>1</v>
      </c>
      <c r="C8" s="3" t="s">
        <v>14</v>
      </c>
      <c r="D8" s="3" t="s">
        <v>15</v>
      </c>
      <c r="E8" s="3" t="s">
        <v>274</v>
      </c>
      <c r="F8" s="3" t="s">
        <v>276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>
        <v>1.4</v>
      </c>
      <c r="T8" s="3"/>
      <c r="U8" s="3"/>
      <c r="V8" s="3"/>
      <c r="X8" s="37"/>
      <c r="Y8" s="33">
        <f t="shared" si="0"/>
        <v>1</v>
      </c>
      <c r="Z8" s="33">
        <f t="shared" si="1"/>
        <v>0</v>
      </c>
      <c r="AA8" s="33">
        <f t="shared" si="2"/>
        <v>0</v>
      </c>
      <c r="AB8" s="33">
        <f t="shared" si="3"/>
        <v>1</v>
      </c>
      <c r="AC8" s="38">
        <f t="shared" si="4"/>
        <v>0</v>
      </c>
    </row>
    <row r="9" spans="1:30" x14ac:dyDescent="0.25">
      <c r="A9" s="3" t="s">
        <v>13</v>
      </c>
      <c r="B9" s="3">
        <v>3.3</v>
      </c>
      <c r="C9" s="3" t="s">
        <v>14</v>
      </c>
      <c r="D9" s="3" t="s">
        <v>15</v>
      </c>
      <c r="E9" s="3" t="s">
        <v>274</v>
      </c>
      <c r="F9" s="3" t="s">
        <v>276</v>
      </c>
      <c r="G9" s="3"/>
      <c r="H9" s="3"/>
      <c r="I9" s="3"/>
      <c r="J9" s="3"/>
      <c r="K9" s="3"/>
      <c r="L9" s="3"/>
      <c r="M9" s="3"/>
      <c r="N9" s="3"/>
      <c r="O9" s="3">
        <v>0.02</v>
      </c>
      <c r="P9" s="3">
        <v>3.5000000000000003E-2</v>
      </c>
      <c r="Q9" s="3"/>
      <c r="R9" s="3"/>
      <c r="S9" s="3">
        <v>1.9E-2</v>
      </c>
      <c r="T9" s="3"/>
      <c r="U9" s="3"/>
      <c r="V9" s="3"/>
      <c r="X9" s="37"/>
      <c r="Y9" s="33">
        <f t="shared" si="0"/>
        <v>3</v>
      </c>
      <c r="Z9" s="33">
        <f t="shared" si="1"/>
        <v>0</v>
      </c>
      <c r="AA9" s="33">
        <f t="shared" si="2"/>
        <v>0</v>
      </c>
      <c r="AB9" s="33">
        <f t="shared" si="3"/>
        <v>3</v>
      </c>
      <c r="AC9" s="38">
        <f t="shared" si="4"/>
        <v>0</v>
      </c>
    </row>
    <row r="10" spans="1:30" x14ac:dyDescent="0.25">
      <c r="A10" s="3" t="s">
        <v>13</v>
      </c>
      <c r="B10" s="3">
        <v>2</v>
      </c>
      <c r="C10" s="3" t="s">
        <v>14</v>
      </c>
      <c r="D10" s="3" t="s">
        <v>15</v>
      </c>
      <c r="E10" s="3" t="s">
        <v>274</v>
      </c>
      <c r="F10" s="3" t="s">
        <v>276</v>
      </c>
      <c r="G10" s="3"/>
      <c r="H10" s="3">
        <v>3.3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X10" s="37"/>
      <c r="Y10" s="33">
        <f t="shared" si="0"/>
        <v>1</v>
      </c>
      <c r="Z10" s="33">
        <f t="shared" si="1"/>
        <v>0</v>
      </c>
      <c r="AA10" s="33">
        <f t="shared" si="2"/>
        <v>1</v>
      </c>
      <c r="AB10" s="33">
        <f t="shared" si="3"/>
        <v>0</v>
      </c>
      <c r="AC10" s="38">
        <f t="shared" si="4"/>
        <v>0</v>
      </c>
    </row>
    <row r="11" spans="1:30" x14ac:dyDescent="0.25">
      <c r="A11" s="3" t="s">
        <v>16</v>
      </c>
      <c r="B11" s="3">
        <v>1.5</v>
      </c>
      <c r="C11" s="3" t="s">
        <v>17</v>
      </c>
      <c r="D11" s="3">
        <v>12.8</v>
      </c>
      <c r="E11" s="3" t="s">
        <v>274</v>
      </c>
      <c r="F11" s="3" t="s">
        <v>276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X11" s="37" t="s">
        <v>16</v>
      </c>
      <c r="Y11" s="33">
        <f t="shared" si="0"/>
        <v>0</v>
      </c>
      <c r="Z11" s="33">
        <f t="shared" si="1"/>
        <v>0</v>
      </c>
      <c r="AA11" s="33">
        <f t="shared" si="2"/>
        <v>0</v>
      </c>
      <c r="AB11" s="33">
        <f t="shared" si="3"/>
        <v>0</v>
      </c>
      <c r="AC11" s="38">
        <f t="shared" si="4"/>
        <v>0</v>
      </c>
    </row>
    <row r="12" spans="1:30" x14ac:dyDescent="0.25">
      <c r="A12" s="3" t="s">
        <v>18</v>
      </c>
      <c r="B12" s="3">
        <v>1</v>
      </c>
      <c r="C12" s="3" t="s">
        <v>19</v>
      </c>
      <c r="D12" s="3">
        <v>4</v>
      </c>
      <c r="E12" s="3" t="s">
        <v>274</v>
      </c>
      <c r="F12" s="3" t="s">
        <v>275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>
        <v>0.11</v>
      </c>
      <c r="T12" s="3"/>
      <c r="U12" s="3"/>
      <c r="V12" s="3"/>
      <c r="X12" s="37" t="s">
        <v>18</v>
      </c>
      <c r="Y12" s="33">
        <f t="shared" si="0"/>
        <v>1</v>
      </c>
      <c r="Z12" s="33">
        <f t="shared" si="1"/>
        <v>0</v>
      </c>
      <c r="AA12" s="33">
        <f t="shared" si="2"/>
        <v>0</v>
      </c>
      <c r="AB12" s="33">
        <f t="shared" si="3"/>
        <v>1</v>
      </c>
      <c r="AC12" s="38">
        <f t="shared" si="4"/>
        <v>0</v>
      </c>
    </row>
    <row r="13" spans="1:30" x14ac:dyDescent="0.25">
      <c r="A13" s="3" t="s">
        <v>20</v>
      </c>
      <c r="B13" s="3">
        <v>1</v>
      </c>
      <c r="C13" s="3" t="s">
        <v>21</v>
      </c>
      <c r="D13" s="3">
        <v>5</v>
      </c>
      <c r="E13" s="3" t="s">
        <v>274</v>
      </c>
      <c r="F13" s="3" t="s">
        <v>275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X13" s="37" t="s">
        <v>20</v>
      </c>
      <c r="Y13" s="33">
        <f t="shared" si="0"/>
        <v>0</v>
      </c>
      <c r="Z13" s="33">
        <f t="shared" si="1"/>
        <v>0</v>
      </c>
      <c r="AA13" s="33">
        <f t="shared" si="2"/>
        <v>0</v>
      </c>
      <c r="AB13" s="33">
        <f t="shared" si="3"/>
        <v>0</v>
      </c>
      <c r="AC13" s="38">
        <f t="shared" si="4"/>
        <v>0</v>
      </c>
    </row>
    <row r="14" spans="1:30" x14ac:dyDescent="0.25">
      <c r="A14" s="3" t="s">
        <v>22</v>
      </c>
      <c r="B14" s="3">
        <v>3</v>
      </c>
      <c r="C14" s="3" t="s">
        <v>8</v>
      </c>
      <c r="D14" s="3">
        <v>5</v>
      </c>
      <c r="E14" s="3" t="s">
        <v>274</v>
      </c>
      <c r="F14" s="3" t="s">
        <v>275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X14" s="37" t="s">
        <v>22</v>
      </c>
      <c r="Y14" s="33">
        <f t="shared" si="0"/>
        <v>0</v>
      </c>
      <c r="Z14" s="33">
        <f t="shared" si="1"/>
        <v>0</v>
      </c>
      <c r="AA14" s="33">
        <f t="shared" si="2"/>
        <v>0</v>
      </c>
      <c r="AB14" s="33">
        <f t="shared" si="3"/>
        <v>0</v>
      </c>
      <c r="AC14" s="38">
        <f t="shared" si="4"/>
        <v>0</v>
      </c>
    </row>
    <row r="15" spans="1:30" x14ac:dyDescent="0.25">
      <c r="A15" s="3" t="s">
        <v>23</v>
      </c>
      <c r="B15" s="3">
        <v>2</v>
      </c>
      <c r="C15" s="3" t="s">
        <v>19</v>
      </c>
      <c r="D15" s="3">
        <v>0</v>
      </c>
      <c r="E15" s="3" t="s">
        <v>270</v>
      </c>
      <c r="F15" s="3" t="s">
        <v>275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X15" s="37" t="s">
        <v>23</v>
      </c>
      <c r="Y15" s="33">
        <f t="shared" si="0"/>
        <v>0</v>
      </c>
      <c r="Z15" s="33">
        <f t="shared" si="1"/>
        <v>0</v>
      </c>
      <c r="AA15" s="33">
        <f t="shared" si="2"/>
        <v>0</v>
      </c>
      <c r="AB15" s="33">
        <f t="shared" si="3"/>
        <v>0</v>
      </c>
      <c r="AC15" s="38">
        <f t="shared" si="4"/>
        <v>0</v>
      </c>
    </row>
    <row r="16" spans="1:30" x14ac:dyDescent="0.25">
      <c r="A16" s="3" t="s">
        <v>24</v>
      </c>
      <c r="B16" s="3">
        <v>0.5</v>
      </c>
      <c r="C16" s="3" t="s">
        <v>19</v>
      </c>
      <c r="D16" s="3">
        <v>0</v>
      </c>
      <c r="E16" s="3" t="s">
        <v>270</v>
      </c>
      <c r="F16" s="3" t="s">
        <v>275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X16" s="37" t="s">
        <v>24</v>
      </c>
      <c r="Y16" s="33">
        <f t="shared" si="0"/>
        <v>0</v>
      </c>
      <c r="Z16" s="33">
        <f t="shared" si="1"/>
        <v>0</v>
      </c>
      <c r="AA16" s="33">
        <f t="shared" si="2"/>
        <v>0</v>
      </c>
      <c r="AB16" s="33">
        <f t="shared" si="3"/>
        <v>0</v>
      </c>
      <c r="AC16" s="38">
        <f t="shared" si="4"/>
        <v>0</v>
      </c>
    </row>
    <row r="17" spans="1:29" x14ac:dyDescent="0.25">
      <c r="A17" s="3" t="s">
        <v>25</v>
      </c>
      <c r="B17" s="3">
        <v>2</v>
      </c>
      <c r="C17" s="3" t="s">
        <v>26</v>
      </c>
      <c r="D17" s="3">
        <v>10</v>
      </c>
      <c r="E17" s="3" t="s">
        <v>270</v>
      </c>
      <c r="F17" s="3" t="s">
        <v>275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X17" s="37"/>
      <c r="Y17" s="33">
        <f t="shared" si="0"/>
        <v>0</v>
      </c>
      <c r="Z17" s="33">
        <f t="shared" si="1"/>
        <v>0</v>
      </c>
      <c r="AA17" s="33">
        <f t="shared" si="2"/>
        <v>0</v>
      </c>
      <c r="AB17" s="33">
        <f t="shared" si="3"/>
        <v>0</v>
      </c>
      <c r="AC17" s="38">
        <f t="shared" si="4"/>
        <v>0</v>
      </c>
    </row>
    <row r="18" spans="1:29" x14ac:dyDescent="0.25">
      <c r="A18" s="3" t="s">
        <v>25</v>
      </c>
      <c r="B18" s="3">
        <v>2</v>
      </c>
      <c r="C18" s="3" t="s">
        <v>26</v>
      </c>
      <c r="D18" s="3" t="s">
        <v>15</v>
      </c>
      <c r="E18" s="3" t="s">
        <v>270</v>
      </c>
      <c r="F18" s="3" t="s">
        <v>275</v>
      </c>
      <c r="G18" s="3"/>
      <c r="H18" s="3">
        <v>0.03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X18" s="37"/>
      <c r="Y18" s="33">
        <f t="shared" si="0"/>
        <v>1</v>
      </c>
      <c r="Z18" s="33">
        <f t="shared" si="1"/>
        <v>0</v>
      </c>
      <c r="AA18" s="33">
        <f t="shared" si="2"/>
        <v>1</v>
      </c>
      <c r="AB18" s="33">
        <f t="shared" si="3"/>
        <v>0</v>
      </c>
      <c r="AC18" s="38">
        <f t="shared" si="4"/>
        <v>0</v>
      </c>
    </row>
    <row r="19" spans="1:29" x14ac:dyDescent="0.25">
      <c r="A19" s="3" t="s">
        <v>27</v>
      </c>
      <c r="B19" s="3">
        <v>2</v>
      </c>
      <c r="C19" s="3" t="s">
        <v>21</v>
      </c>
      <c r="D19" s="3">
        <v>4.2</v>
      </c>
      <c r="E19" s="3" t="s">
        <v>274</v>
      </c>
      <c r="F19" s="3" t="s">
        <v>275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X19" s="37" t="s">
        <v>27</v>
      </c>
      <c r="Y19" s="33">
        <f t="shared" si="0"/>
        <v>0</v>
      </c>
      <c r="Z19" s="33">
        <f t="shared" si="1"/>
        <v>0</v>
      </c>
      <c r="AA19" s="33">
        <f t="shared" si="2"/>
        <v>0</v>
      </c>
      <c r="AB19" s="33">
        <f t="shared" si="3"/>
        <v>0</v>
      </c>
      <c r="AC19" s="38">
        <f t="shared" si="4"/>
        <v>0</v>
      </c>
    </row>
    <row r="20" spans="1:29" x14ac:dyDescent="0.25">
      <c r="A20" s="3" t="s">
        <v>28</v>
      </c>
      <c r="B20" s="3">
        <v>0.5</v>
      </c>
      <c r="C20" s="3" t="s">
        <v>21</v>
      </c>
      <c r="D20" s="3">
        <v>0</v>
      </c>
      <c r="E20" s="3" t="s">
        <v>274</v>
      </c>
      <c r="F20" s="3" t="s">
        <v>275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X20" s="37" t="s">
        <v>28</v>
      </c>
      <c r="Y20" s="33">
        <f t="shared" si="0"/>
        <v>0</v>
      </c>
      <c r="Z20" s="33">
        <f t="shared" si="1"/>
        <v>0</v>
      </c>
      <c r="AA20" s="33">
        <f t="shared" si="2"/>
        <v>0</v>
      </c>
      <c r="AB20" s="33">
        <f t="shared" si="3"/>
        <v>0</v>
      </c>
      <c r="AC20" s="38">
        <f t="shared" si="4"/>
        <v>0</v>
      </c>
    </row>
    <row r="21" spans="1:29" x14ac:dyDescent="0.25">
      <c r="A21" s="3" t="s">
        <v>29</v>
      </c>
      <c r="B21" s="3">
        <v>1</v>
      </c>
      <c r="C21" s="3" t="s">
        <v>17</v>
      </c>
      <c r="D21" s="3">
        <v>33.200000000000003</v>
      </c>
      <c r="E21" s="3" t="s">
        <v>270</v>
      </c>
      <c r="F21" s="3" t="s">
        <v>275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X21" s="37" t="s">
        <v>29</v>
      </c>
      <c r="Y21" s="33">
        <f t="shared" si="0"/>
        <v>0</v>
      </c>
      <c r="Z21" s="33">
        <f t="shared" si="1"/>
        <v>0</v>
      </c>
      <c r="AA21" s="33">
        <f t="shared" si="2"/>
        <v>0</v>
      </c>
      <c r="AB21" s="33">
        <f t="shared" si="3"/>
        <v>0</v>
      </c>
      <c r="AC21" s="38">
        <f t="shared" si="4"/>
        <v>0</v>
      </c>
    </row>
    <row r="22" spans="1:29" x14ac:dyDescent="0.25">
      <c r="A22" s="3" t="s">
        <v>30</v>
      </c>
      <c r="B22" s="3">
        <v>1</v>
      </c>
      <c r="C22" s="3" t="s">
        <v>31</v>
      </c>
      <c r="D22" s="3">
        <v>12.2</v>
      </c>
      <c r="E22" s="3" t="s">
        <v>274</v>
      </c>
      <c r="F22" s="3" t="s">
        <v>275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X22" s="37" t="s">
        <v>30</v>
      </c>
      <c r="Y22" s="33">
        <f t="shared" si="0"/>
        <v>0</v>
      </c>
      <c r="Z22" s="33">
        <f t="shared" si="1"/>
        <v>0</v>
      </c>
      <c r="AA22" s="33">
        <f t="shared" si="2"/>
        <v>0</v>
      </c>
      <c r="AB22" s="33">
        <f t="shared" si="3"/>
        <v>0</v>
      </c>
      <c r="AC22" s="38">
        <f t="shared" si="4"/>
        <v>0</v>
      </c>
    </row>
    <row r="23" spans="1:29" x14ac:dyDescent="0.25">
      <c r="A23" s="3" t="s">
        <v>32</v>
      </c>
      <c r="B23" s="3">
        <v>0.5</v>
      </c>
      <c r="C23" s="3" t="s">
        <v>33</v>
      </c>
      <c r="D23" s="3">
        <v>4</v>
      </c>
      <c r="E23" s="3" t="s">
        <v>274</v>
      </c>
      <c r="F23" s="3" t="s">
        <v>275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X23" s="37" t="s">
        <v>32</v>
      </c>
      <c r="Y23" s="33">
        <f t="shared" si="0"/>
        <v>0</v>
      </c>
      <c r="Z23" s="33">
        <f t="shared" si="1"/>
        <v>0</v>
      </c>
      <c r="AA23" s="33">
        <f t="shared" si="2"/>
        <v>0</v>
      </c>
      <c r="AB23" s="33">
        <f t="shared" si="3"/>
        <v>0</v>
      </c>
      <c r="AC23" s="38">
        <f t="shared" si="4"/>
        <v>0</v>
      </c>
    </row>
    <row r="24" spans="1:29" x14ac:dyDescent="0.25">
      <c r="A24" s="3" t="s">
        <v>34</v>
      </c>
      <c r="B24" s="3">
        <v>0.5</v>
      </c>
      <c r="C24" s="3" t="s">
        <v>35</v>
      </c>
      <c r="D24" s="3">
        <v>2</v>
      </c>
      <c r="E24" s="3" t="s">
        <v>274</v>
      </c>
      <c r="F24" s="3" t="s">
        <v>275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v>17</v>
      </c>
      <c r="V24" s="3"/>
      <c r="X24" s="37" t="s">
        <v>34</v>
      </c>
      <c r="Y24" s="33">
        <f t="shared" si="0"/>
        <v>1</v>
      </c>
      <c r="Z24" s="33">
        <f t="shared" si="1"/>
        <v>0</v>
      </c>
      <c r="AA24" s="33">
        <f t="shared" si="2"/>
        <v>0</v>
      </c>
      <c r="AB24" s="33">
        <f t="shared" si="3"/>
        <v>1</v>
      </c>
      <c r="AC24" s="38">
        <f t="shared" si="4"/>
        <v>0</v>
      </c>
    </row>
    <row r="25" spans="1:29" x14ac:dyDescent="0.25">
      <c r="A25" s="3" t="s">
        <v>36</v>
      </c>
      <c r="B25" s="3">
        <v>3</v>
      </c>
      <c r="C25" s="3" t="s">
        <v>37</v>
      </c>
      <c r="D25" s="3">
        <v>12.2</v>
      </c>
      <c r="E25" s="3" t="s">
        <v>270</v>
      </c>
      <c r="F25" s="3" t="s">
        <v>275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v>1.7</v>
      </c>
      <c r="V25" s="3"/>
      <c r="X25" s="37" t="s">
        <v>36</v>
      </c>
      <c r="Y25" s="33">
        <f t="shared" si="0"/>
        <v>1</v>
      </c>
      <c r="Z25" s="33">
        <f t="shared" si="1"/>
        <v>0</v>
      </c>
      <c r="AA25" s="33">
        <f t="shared" si="2"/>
        <v>0</v>
      </c>
      <c r="AB25" s="33">
        <f t="shared" si="3"/>
        <v>1</v>
      </c>
      <c r="AC25" s="38">
        <f t="shared" si="4"/>
        <v>0</v>
      </c>
    </row>
    <row r="26" spans="1:29" x14ac:dyDescent="0.25">
      <c r="A26" s="3" t="s">
        <v>38</v>
      </c>
      <c r="B26" s="3">
        <v>1</v>
      </c>
      <c r="C26" s="3" t="s">
        <v>37</v>
      </c>
      <c r="D26" s="3">
        <v>0</v>
      </c>
      <c r="E26" s="3" t="s">
        <v>270</v>
      </c>
      <c r="F26" s="3" t="s">
        <v>275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X26" s="37" t="s">
        <v>38</v>
      </c>
      <c r="Y26" s="33">
        <f t="shared" si="0"/>
        <v>0</v>
      </c>
      <c r="Z26" s="33">
        <f t="shared" si="1"/>
        <v>0</v>
      </c>
      <c r="AA26" s="33">
        <f t="shared" si="2"/>
        <v>0</v>
      </c>
      <c r="AB26" s="33">
        <f t="shared" si="3"/>
        <v>0</v>
      </c>
      <c r="AC26" s="38">
        <f t="shared" si="4"/>
        <v>0</v>
      </c>
    </row>
    <row r="27" spans="1:29" x14ac:dyDescent="0.25">
      <c r="A27" s="3" t="s">
        <v>39</v>
      </c>
      <c r="B27" s="3">
        <v>2</v>
      </c>
      <c r="C27" s="3" t="s">
        <v>37</v>
      </c>
      <c r="D27" s="3">
        <v>47.9</v>
      </c>
      <c r="E27" s="3" t="s">
        <v>270</v>
      </c>
      <c r="F27" s="3" t="s">
        <v>275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X27" s="37" t="s">
        <v>39</v>
      </c>
      <c r="Y27" s="33">
        <f t="shared" si="0"/>
        <v>0</v>
      </c>
      <c r="Z27" s="33">
        <f t="shared" si="1"/>
        <v>0</v>
      </c>
      <c r="AA27" s="33">
        <f t="shared" si="2"/>
        <v>0</v>
      </c>
      <c r="AB27" s="33">
        <f t="shared" si="3"/>
        <v>0</v>
      </c>
      <c r="AC27" s="38">
        <f t="shared" si="4"/>
        <v>0</v>
      </c>
    </row>
    <row r="28" spans="1:29" x14ac:dyDescent="0.25">
      <c r="A28" s="3" t="s">
        <v>40</v>
      </c>
      <c r="B28" s="3">
        <v>1</v>
      </c>
      <c r="C28" s="3" t="s">
        <v>37</v>
      </c>
      <c r="D28" s="3">
        <v>2</v>
      </c>
      <c r="E28" s="3" t="s">
        <v>270</v>
      </c>
      <c r="F28" s="3" t="s">
        <v>275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X28" s="37" t="s">
        <v>40</v>
      </c>
      <c r="Y28" s="33">
        <f t="shared" si="0"/>
        <v>0</v>
      </c>
      <c r="Z28" s="33">
        <f t="shared" si="1"/>
        <v>0</v>
      </c>
      <c r="AA28" s="33">
        <f t="shared" si="2"/>
        <v>0</v>
      </c>
      <c r="AB28" s="33">
        <f t="shared" si="3"/>
        <v>0</v>
      </c>
      <c r="AC28" s="38">
        <f t="shared" si="4"/>
        <v>0</v>
      </c>
    </row>
    <row r="29" spans="1:29" x14ac:dyDescent="0.25">
      <c r="A29" s="3" t="s">
        <v>41</v>
      </c>
      <c r="B29" s="3">
        <v>3.5</v>
      </c>
      <c r="C29" s="3" t="s">
        <v>42</v>
      </c>
      <c r="D29" s="3">
        <v>0</v>
      </c>
      <c r="E29" s="3" t="s">
        <v>270</v>
      </c>
      <c r="F29" s="3" t="s">
        <v>275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X29" s="37" t="s">
        <v>41</v>
      </c>
      <c r="Y29" s="33">
        <f t="shared" si="0"/>
        <v>0</v>
      </c>
      <c r="Z29" s="33">
        <f t="shared" si="1"/>
        <v>0</v>
      </c>
      <c r="AA29" s="33">
        <f t="shared" si="2"/>
        <v>0</v>
      </c>
      <c r="AB29" s="33">
        <f t="shared" si="3"/>
        <v>0</v>
      </c>
      <c r="AC29" s="38">
        <f t="shared" si="4"/>
        <v>0</v>
      </c>
    </row>
    <row r="30" spans="1:29" x14ac:dyDescent="0.25">
      <c r="A30" s="3" t="s">
        <v>43</v>
      </c>
      <c r="B30" s="3">
        <v>0.5</v>
      </c>
      <c r="C30" s="3" t="s">
        <v>19</v>
      </c>
      <c r="D30" s="3">
        <v>3</v>
      </c>
      <c r="E30" s="3" t="s">
        <v>270</v>
      </c>
      <c r="F30" s="3" t="s">
        <v>275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X30" s="37" t="s">
        <v>43</v>
      </c>
      <c r="Y30" s="33">
        <f t="shared" si="0"/>
        <v>0</v>
      </c>
      <c r="Z30" s="33">
        <f t="shared" si="1"/>
        <v>0</v>
      </c>
      <c r="AA30" s="33">
        <f t="shared" si="2"/>
        <v>0</v>
      </c>
      <c r="AB30" s="33">
        <f t="shared" si="3"/>
        <v>0</v>
      </c>
      <c r="AC30" s="38">
        <f t="shared" si="4"/>
        <v>0</v>
      </c>
    </row>
    <row r="31" spans="1:29" x14ac:dyDescent="0.25">
      <c r="A31" s="3" t="s">
        <v>44</v>
      </c>
      <c r="B31" s="3">
        <v>2</v>
      </c>
      <c r="C31" s="3" t="s">
        <v>19</v>
      </c>
      <c r="D31" s="3">
        <v>67</v>
      </c>
      <c r="E31" s="3" t="s">
        <v>270</v>
      </c>
      <c r="F31" s="3" t="s">
        <v>275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X31" s="37" t="s">
        <v>44</v>
      </c>
      <c r="Y31" s="33">
        <f t="shared" si="0"/>
        <v>0</v>
      </c>
      <c r="Z31" s="33">
        <f t="shared" si="1"/>
        <v>0</v>
      </c>
      <c r="AA31" s="33">
        <f t="shared" si="2"/>
        <v>0</v>
      </c>
      <c r="AB31" s="33">
        <f t="shared" si="3"/>
        <v>0</v>
      </c>
      <c r="AC31" s="38">
        <f t="shared" si="4"/>
        <v>0</v>
      </c>
    </row>
    <row r="32" spans="1:29" x14ac:dyDescent="0.25">
      <c r="A32" s="3" t="s">
        <v>45</v>
      </c>
      <c r="B32" s="3">
        <v>2</v>
      </c>
      <c r="C32" s="3" t="s">
        <v>42</v>
      </c>
      <c r="D32" s="3">
        <v>0</v>
      </c>
      <c r="E32" s="3" t="s">
        <v>270</v>
      </c>
      <c r="F32" s="3" t="s">
        <v>275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X32" s="37" t="s">
        <v>45</v>
      </c>
      <c r="Y32" s="33">
        <f t="shared" si="0"/>
        <v>0</v>
      </c>
      <c r="Z32" s="33">
        <f t="shared" si="1"/>
        <v>0</v>
      </c>
      <c r="AA32" s="33">
        <f t="shared" si="2"/>
        <v>0</v>
      </c>
      <c r="AB32" s="33">
        <f t="shared" si="3"/>
        <v>0</v>
      </c>
      <c r="AC32" s="38">
        <f t="shared" si="4"/>
        <v>0</v>
      </c>
    </row>
    <row r="33" spans="1:29" x14ac:dyDescent="0.25">
      <c r="A33" s="3" t="s">
        <v>46</v>
      </c>
      <c r="B33" s="3">
        <v>1</v>
      </c>
      <c r="C33" s="3" t="s">
        <v>19</v>
      </c>
      <c r="D33" s="3">
        <v>0</v>
      </c>
      <c r="E33" s="3" t="s">
        <v>270</v>
      </c>
      <c r="F33" s="3" t="s">
        <v>275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X33" s="37"/>
      <c r="Y33" s="33">
        <f t="shared" si="0"/>
        <v>0</v>
      </c>
      <c r="Z33" s="33">
        <f t="shared" si="1"/>
        <v>0</v>
      </c>
      <c r="AA33" s="33">
        <f t="shared" si="2"/>
        <v>0</v>
      </c>
      <c r="AB33" s="33">
        <f t="shared" si="3"/>
        <v>0</v>
      </c>
      <c r="AC33" s="38">
        <f t="shared" si="4"/>
        <v>0</v>
      </c>
    </row>
    <row r="34" spans="1:29" x14ac:dyDescent="0.25">
      <c r="A34" s="3" t="s">
        <v>46</v>
      </c>
      <c r="B34" s="3">
        <v>1</v>
      </c>
      <c r="C34" s="3" t="s">
        <v>19</v>
      </c>
      <c r="D34" s="3">
        <v>0</v>
      </c>
      <c r="E34" s="3" t="s">
        <v>270</v>
      </c>
      <c r="F34" s="3" t="s">
        <v>275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X34" s="37"/>
      <c r="Y34" s="33">
        <f t="shared" si="0"/>
        <v>0</v>
      </c>
      <c r="Z34" s="33">
        <f t="shared" si="1"/>
        <v>0</v>
      </c>
      <c r="AA34" s="33">
        <f t="shared" si="2"/>
        <v>0</v>
      </c>
      <c r="AB34" s="33">
        <f t="shared" si="3"/>
        <v>0</v>
      </c>
      <c r="AC34" s="38">
        <f t="shared" si="4"/>
        <v>0</v>
      </c>
    </row>
    <row r="35" spans="1:29" x14ac:dyDescent="0.25">
      <c r="A35" s="3" t="s">
        <v>47</v>
      </c>
      <c r="B35" s="3">
        <v>1</v>
      </c>
      <c r="C35" s="3" t="s">
        <v>19</v>
      </c>
      <c r="D35" s="3">
        <v>0</v>
      </c>
      <c r="E35" s="3" t="s">
        <v>270</v>
      </c>
      <c r="F35" s="3" t="s">
        <v>275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>
        <v>0.22</v>
      </c>
      <c r="X35" s="37" t="s">
        <v>47</v>
      </c>
      <c r="Y35" s="33">
        <f t="shared" si="0"/>
        <v>1</v>
      </c>
      <c r="Z35" s="33">
        <f t="shared" si="1"/>
        <v>0</v>
      </c>
      <c r="AA35" s="33">
        <f t="shared" si="2"/>
        <v>0</v>
      </c>
      <c r="AB35" s="33">
        <f t="shared" si="3"/>
        <v>0</v>
      </c>
      <c r="AC35" s="38">
        <f t="shared" si="4"/>
        <v>1</v>
      </c>
    </row>
    <row r="36" spans="1:29" x14ac:dyDescent="0.25">
      <c r="A36" s="3" t="s">
        <v>48</v>
      </c>
      <c r="B36" s="3">
        <v>2</v>
      </c>
      <c r="C36" s="3" t="s">
        <v>42</v>
      </c>
      <c r="D36" s="3">
        <v>106</v>
      </c>
      <c r="E36" s="3" t="s">
        <v>274</v>
      </c>
      <c r="F36" s="3" t="s">
        <v>275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>
        <v>6.7</v>
      </c>
      <c r="X36" s="37"/>
      <c r="Y36" s="33">
        <f t="shared" si="0"/>
        <v>1</v>
      </c>
      <c r="Z36" s="33">
        <f t="shared" si="1"/>
        <v>0</v>
      </c>
      <c r="AA36" s="33">
        <f t="shared" si="2"/>
        <v>0</v>
      </c>
      <c r="AB36" s="33">
        <f t="shared" si="3"/>
        <v>0</v>
      </c>
      <c r="AC36" s="38">
        <f t="shared" si="4"/>
        <v>1</v>
      </c>
    </row>
    <row r="37" spans="1:29" x14ac:dyDescent="0.25">
      <c r="A37" s="3" t="s">
        <v>48</v>
      </c>
      <c r="B37" s="3">
        <v>3</v>
      </c>
      <c r="C37" s="3" t="s">
        <v>42</v>
      </c>
      <c r="D37" s="3">
        <v>106</v>
      </c>
      <c r="E37" s="3" t="s">
        <v>274</v>
      </c>
      <c r="F37" s="3" t="s">
        <v>275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>
        <v>1.4</v>
      </c>
      <c r="T37" s="3"/>
      <c r="U37" s="3"/>
      <c r="V37" s="3"/>
      <c r="X37" s="37"/>
      <c r="Y37" s="33">
        <f t="shared" si="0"/>
        <v>1</v>
      </c>
      <c r="Z37" s="33">
        <f t="shared" si="1"/>
        <v>0</v>
      </c>
      <c r="AA37" s="33">
        <f t="shared" si="2"/>
        <v>0</v>
      </c>
      <c r="AB37" s="33">
        <f t="shared" si="3"/>
        <v>1</v>
      </c>
      <c r="AC37" s="38">
        <f t="shared" si="4"/>
        <v>0</v>
      </c>
    </row>
    <row r="38" spans="1:29" x14ac:dyDescent="0.25">
      <c r="A38" s="3" t="s">
        <v>48</v>
      </c>
      <c r="B38" s="3">
        <v>1</v>
      </c>
      <c r="C38" s="3" t="s">
        <v>8</v>
      </c>
      <c r="D38" s="3">
        <v>106</v>
      </c>
      <c r="E38" s="3" t="s">
        <v>274</v>
      </c>
      <c r="F38" s="3" t="s">
        <v>275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>
        <v>0.02</v>
      </c>
      <c r="T38" s="3"/>
      <c r="U38" s="3"/>
      <c r="V38" s="3"/>
      <c r="X38" s="37"/>
      <c r="Y38" s="33">
        <f t="shared" si="0"/>
        <v>1</v>
      </c>
      <c r="Z38" s="33">
        <f t="shared" si="1"/>
        <v>0</v>
      </c>
      <c r="AA38" s="33">
        <f t="shared" si="2"/>
        <v>0</v>
      </c>
      <c r="AB38" s="33">
        <f t="shared" si="3"/>
        <v>1</v>
      </c>
      <c r="AC38" s="38">
        <f t="shared" si="4"/>
        <v>0</v>
      </c>
    </row>
    <row r="39" spans="1:29" x14ac:dyDescent="0.25">
      <c r="A39" s="3" t="s">
        <v>49</v>
      </c>
      <c r="B39" s="3">
        <v>2</v>
      </c>
      <c r="C39" s="3" t="s">
        <v>42</v>
      </c>
      <c r="D39" s="3">
        <v>1200</v>
      </c>
      <c r="E39" s="3" t="s">
        <v>274</v>
      </c>
      <c r="F39" s="3" t="s">
        <v>276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>
        <v>190</v>
      </c>
      <c r="V39" s="3"/>
      <c r="X39" s="37" t="s">
        <v>49</v>
      </c>
      <c r="Y39" s="33">
        <f t="shared" si="0"/>
        <v>1</v>
      </c>
      <c r="Z39" s="33">
        <f t="shared" si="1"/>
        <v>0</v>
      </c>
      <c r="AA39" s="33">
        <f t="shared" si="2"/>
        <v>0</v>
      </c>
      <c r="AB39" s="33">
        <f t="shared" si="3"/>
        <v>1</v>
      </c>
      <c r="AC39" s="38">
        <f t="shared" si="4"/>
        <v>0</v>
      </c>
    </row>
    <row r="40" spans="1:29" x14ac:dyDescent="0.25">
      <c r="A40" s="3" t="s">
        <v>50</v>
      </c>
      <c r="B40" s="3">
        <v>1.5</v>
      </c>
      <c r="C40" s="3" t="s">
        <v>42</v>
      </c>
      <c r="D40" s="3">
        <v>28.2</v>
      </c>
      <c r="E40" s="3" t="s">
        <v>274</v>
      </c>
      <c r="F40" s="3" t="s">
        <v>275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X40" s="37" t="s">
        <v>50</v>
      </c>
      <c r="Y40" s="33">
        <f t="shared" si="0"/>
        <v>0</v>
      </c>
      <c r="Z40" s="33">
        <f t="shared" si="1"/>
        <v>0</v>
      </c>
      <c r="AA40" s="33">
        <f t="shared" si="2"/>
        <v>0</v>
      </c>
      <c r="AB40" s="33">
        <f t="shared" si="3"/>
        <v>0</v>
      </c>
      <c r="AC40" s="38">
        <f t="shared" si="4"/>
        <v>0</v>
      </c>
    </row>
    <row r="41" spans="1:29" x14ac:dyDescent="0.25">
      <c r="A41" s="3" t="s">
        <v>51</v>
      </c>
      <c r="B41" s="3">
        <v>2</v>
      </c>
      <c r="C41" s="3" t="s">
        <v>42</v>
      </c>
      <c r="D41" s="3">
        <v>3001</v>
      </c>
      <c r="E41" s="3" t="s">
        <v>274</v>
      </c>
      <c r="F41" s="3" t="s">
        <v>276</v>
      </c>
      <c r="G41" s="3"/>
      <c r="H41" s="3"/>
      <c r="I41" s="3"/>
      <c r="J41" s="3">
        <v>6.9</v>
      </c>
      <c r="K41" s="3"/>
      <c r="L41" s="3"/>
      <c r="M41" s="3"/>
      <c r="N41" s="3">
        <v>10</v>
      </c>
      <c r="O41" s="3"/>
      <c r="P41" s="3"/>
      <c r="Q41" s="3"/>
      <c r="R41" s="3">
        <v>0.22</v>
      </c>
      <c r="S41" s="3"/>
      <c r="T41" s="3"/>
      <c r="U41" s="3"/>
      <c r="V41" s="3">
        <v>4.4000000000000004</v>
      </c>
      <c r="X41" s="37" t="s">
        <v>51</v>
      </c>
      <c r="Y41" s="33">
        <f t="shared" si="0"/>
        <v>4</v>
      </c>
      <c r="Z41" s="33">
        <f t="shared" si="1"/>
        <v>0</v>
      </c>
      <c r="AA41" s="33">
        <f t="shared" si="2"/>
        <v>2</v>
      </c>
      <c r="AB41" s="33">
        <f t="shared" si="3"/>
        <v>1</v>
      </c>
      <c r="AC41" s="38">
        <f t="shared" si="4"/>
        <v>1</v>
      </c>
    </row>
    <row r="42" spans="1:29" x14ac:dyDescent="0.25">
      <c r="A42" s="3" t="s">
        <v>52</v>
      </c>
      <c r="B42" s="3">
        <v>2.5</v>
      </c>
      <c r="C42" s="3" t="s">
        <v>42</v>
      </c>
      <c r="D42" s="3">
        <v>1538</v>
      </c>
      <c r="E42" s="3" t="s">
        <v>274</v>
      </c>
      <c r="F42" s="3" t="s">
        <v>275</v>
      </c>
      <c r="G42" s="3"/>
      <c r="H42" s="3"/>
      <c r="I42" s="3"/>
      <c r="J42" s="3"/>
      <c r="K42" s="3">
        <v>3.3</v>
      </c>
      <c r="L42" s="3"/>
      <c r="M42" s="3"/>
      <c r="N42" s="3"/>
      <c r="O42" s="3"/>
      <c r="P42" s="3"/>
      <c r="Q42" s="3"/>
      <c r="R42" s="3"/>
      <c r="S42" s="3"/>
      <c r="T42" s="3">
        <v>31</v>
      </c>
      <c r="U42" s="3">
        <v>170</v>
      </c>
      <c r="V42" s="3"/>
      <c r="X42" s="37" t="s">
        <v>52</v>
      </c>
      <c r="Y42" s="33">
        <f t="shared" si="0"/>
        <v>3</v>
      </c>
      <c r="Z42" s="33">
        <f t="shared" si="1"/>
        <v>0</v>
      </c>
      <c r="AA42" s="33">
        <f t="shared" si="2"/>
        <v>1</v>
      </c>
      <c r="AB42" s="33">
        <f t="shared" si="3"/>
        <v>2</v>
      </c>
      <c r="AC42" s="38">
        <f t="shared" si="4"/>
        <v>0</v>
      </c>
    </row>
    <row r="43" spans="1:29" x14ac:dyDescent="0.25">
      <c r="A43" s="3" t="s">
        <v>53</v>
      </c>
      <c r="B43" s="3">
        <v>3.75</v>
      </c>
      <c r="C43" s="3" t="s">
        <v>42</v>
      </c>
      <c r="D43" s="3">
        <v>53</v>
      </c>
      <c r="E43" s="3" t="s">
        <v>274</v>
      </c>
      <c r="F43" s="3" t="s">
        <v>275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>
        <v>4.2</v>
      </c>
      <c r="U43" s="3"/>
      <c r="V43" s="3"/>
      <c r="X43" s="37" t="s">
        <v>53</v>
      </c>
      <c r="Y43" s="33">
        <f t="shared" si="0"/>
        <v>1</v>
      </c>
      <c r="Z43" s="33">
        <f t="shared" si="1"/>
        <v>0</v>
      </c>
      <c r="AA43" s="33">
        <f t="shared" si="2"/>
        <v>0</v>
      </c>
      <c r="AB43" s="33">
        <f t="shared" si="3"/>
        <v>1</v>
      </c>
      <c r="AC43" s="38">
        <f t="shared" si="4"/>
        <v>0</v>
      </c>
    </row>
    <row r="44" spans="1:29" x14ac:dyDescent="0.25">
      <c r="A44" s="3" t="s">
        <v>54</v>
      </c>
      <c r="B44" s="3">
        <v>2.5</v>
      </c>
      <c r="C44" s="3" t="s">
        <v>42</v>
      </c>
      <c r="D44" s="3">
        <v>20.9</v>
      </c>
      <c r="E44" s="3" t="s">
        <v>270</v>
      </c>
      <c r="F44" s="3" t="s">
        <v>275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X44" s="37" t="s">
        <v>54</v>
      </c>
      <c r="Y44" s="33">
        <f t="shared" si="0"/>
        <v>0</v>
      </c>
      <c r="Z44" s="33">
        <f t="shared" si="1"/>
        <v>0</v>
      </c>
      <c r="AA44" s="33">
        <f t="shared" si="2"/>
        <v>0</v>
      </c>
      <c r="AB44" s="33">
        <f t="shared" si="3"/>
        <v>0</v>
      </c>
      <c r="AC44" s="38">
        <f t="shared" si="4"/>
        <v>0</v>
      </c>
    </row>
    <row r="45" spans="1:29" x14ac:dyDescent="0.25">
      <c r="A45" s="3" t="s">
        <v>55</v>
      </c>
      <c r="B45" s="3">
        <v>2</v>
      </c>
      <c r="C45" s="3" t="s">
        <v>42</v>
      </c>
      <c r="D45" s="3">
        <v>37.299999999999997</v>
      </c>
      <c r="E45" s="3" t="s">
        <v>274</v>
      </c>
      <c r="F45" s="3" t="s">
        <v>275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>
        <v>0.11</v>
      </c>
      <c r="V45" s="3"/>
      <c r="X45" s="37" t="s">
        <v>55</v>
      </c>
      <c r="Y45" s="33">
        <f t="shared" si="0"/>
        <v>1</v>
      </c>
      <c r="Z45" s="33">
        <f t="shared" si="1"/>
        <v>0</v>
      </c>
      <c r="AA45" s="33">
        <f t="shared" si="2"/>
        <v>0</v>
      </c>
      <c r="AB45" s="33">
        <f t="shared" si="3"/>
        <v>1</v>
      </c>
      <c r="AC45" s="38">
        <f t="shared" si="4"/>
        <v>0</v>
      </c>
    </row>
    <row r="46" spans="1:29" x14ac:dyDescent="0.25">
      <c r="A46" s="3" t="s">
        <v>56</v>
      </c>
      <c r="B46" s="3">
        <v>2.5</v>
      </c>
      <c r="C46" s="3" t="s">
        <v>42</v>
      </c>
      <c r="D46" s="3">
        <v>159</v>
      </c>
      <c r="E46" s="3" t="s">
        <v>270</v>
      </c>
      <c r="F46" s="3" t="s">
        <v>275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>
        <v>0.22</v>
      </c>
      <c r="X46" s="37" t="s">
        <v>56</v>
      </c>
      <c r="Y46" s="33">
        <f t="shared" si="0"/>
        <v>1</v>
      </c>
      <c r="Z46" s="33">
        <f t="shared" si="1"/>
        <v>0</v>
      </c>
      <c r="AA46" s="33">
        <f t="shared" si="2"/>
        <v>0</v>
      </c>
      <c r="AB46" s="33">
        <f t="shared" si="3"/>
        <v>0</v>
      </c>
      <c r="AC46" s="38">
        <f t="shared" si="4"/>
        <v>1</v>
      </c>
    </row>
    <row r="47" spans="1:29" x14ac:dyDescent="0.25">
      <c r="A47" s="3" t="s">
        <v>57</v>
      </c>
      <c r="B47" s="3">
        <v>3</v>
      </c>
      <c r="C47" s="3" t="s">
        <v>42</v>
      </c>
      <c r="D47" s="3">
        <v>7</v>
      </c>
      <c r="E47" s="3" t="s">
        <v>270</v>
      </c>
      <c r="F47" s="3" t="s">
        <v>275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X47" s="37" t="s">
        <v>57</v>
      </c>
      <c r="Y47" s="33">
        <f t="shared" si="0"/>
        <v>0</v>
      </c>
      <c r="Z47" s="33">
        <f t="shared" si="1"/>
        <v>0</v>
      </c>
      <c r="AA47" s="33">
        <f t="shared" si="2"/>
        <v>0</v>
      </c>
      <c r="AB47" s="33">
        <f t="shared" si="3"/>
        <v>0</v>
      </c>
      <c r="AC47" s="38">
        <f t="shared" si="4"/>
        <v>0</v>
      </c>
    </row>
    <row r="48" spans="1:29" x14ac:dyDescent="0.25">
      <c r="A48" s="3" t="s">
        <v>58</v>
      </c>
      <c r="B48" s="3">
        <v>2</v>
      </c>
      <c r="C48" s="3" t="s">
        <v>42</v>
      </c>
      <c r="D48" s="3">
        <v>0</v>
      </c>
      <c r="E48" s="3" t="s">
        <v>270</v>
      </c>
      <c r="F48" s="3" t="s">
        <v>275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v>0.11</v>
      </c>
      <c r="U48" s="3">
        <v>0.78</v>
      </c>
      <c r="V48" s="3"/>
      <c r="X48" s="37" t="s">
        <v>58</v>
      </c>
      <c r="Y48" s="33">
        <f t="shared" si="0"/>
        <v>2</v>
      </c>
      <c r="Z48" s="33">
        <f t="shared" si="1"/>
        <v>0</v>
      </c>
      <c r="AA48" s="33">
        <f t="shared" si="2"/>
        <v>0</v>
      </c>
      <c r="AB48" s="33">
        <f t="shared" si="3"/>
        <v>2</v>
      </c>
      <c r="AC48" s="38">
        <f t="shared" si="4"/>
        <v>0</v>
      </c>
    </row>
    <row r="49" spans="1:29" x14ac:dyDescent="0.25">
      <c r="A49" s="3" t="s">
        <v>59</v>
      </c>
      <c r="B49" s="3">
        <v>2</v>
      </c>
      <c r="C49" s="3" t="s">
        <v>42</v>
      </c>
      <c r="D49" s="3">
        <v>5</v>
      </c>
      <c r="E49" s="3" t="s">
        <v>270</v>
      </c>
      <c r="F49" s="3" t="s">
        <v>275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v>0.22</v>
      </c>
      <c r="S49" s="3"/>
      <c r="T49" s="3">
        <v>6.1</v>
      </c>
      <c r="U49" s="3">
        <v>11</v>
      </c>
      <c r="V49" s="3"/>
      <c r="X49" s="37" t="s">
        <v>59</v>
      </c>
      <c r="Y49" s="33">
        <f t="shared" si="0"/>
        <v>3</v>
      </c>
      <c r="Z49" s="33">
        <f t="shared" si="1"/>
        <v>0</v>
      </c>
      <c r="AA49" s="33">
        <f t="shared" si="2"/>
        <v>0</v>
      </c>
      <c r="AB49" s="33">
        <f t="shared" si="3"/>
        <v>3</v>
      </c>
      <c r="AC49" s="38">
        <f t="shared" si="4"/>
        <v>0</v>
      </c>
    </row>
    <row r="50" spans="1:29" x14ac:dyDescent="0.25">
      <c r="A50" s="3" t="s">
        <v>60</v>
      </c>
      <c r="B50" s="3">
        <v>1.5</v>
      </c>
      <c r="C50" s="3" t="s">
        <v>61</v>
      </c>
      <c r="D50" s="3">
        <v>0</v>
      </c>
      <c r="E50" s="3" t="s">
        <v>270</v>
      </c>
      <c r="F50" s="3" t="s">
        <v>275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>
        <v>0.67</v>
      </c>
      <c r="U50" s="3">
        <v>2.2000000000000002</v>
      </c>
      <c r="V50" s="3"/>
      <c r="X50" s="37" t="s">
        <v>60</v>
      </c>
      <c r="Y50" s="33">
        <f t="shared" si="0"/>
        <v>2</v>
      </c>
      <c r="Z50" s="33">
        <f t="shared" si="1"/>
        <v>0</v>
      </c>
      <c r="AA50" s="33">
        <f t="shared" si="2"/>
        <v>0</v>
      </c>
      <c r="AB50" s="33">
        <f t="shared" si="3"/>
        <v>2</v>
      </c>
      <c r="AC50" s="38">
        <f t="shared" si="4"/>
        <v>0</v>
      </c>
    </row>
    <row r="51" spans="1:29" x14ac:dyDescent="0.25">
      <c r="A51" s="3" t="s">
        <v>62</v>
      </c>
      <c r="B51" s="3">
        <v>2.5</v>
      </c>
      <c r="C51" s="3" t="s">
        <v>63</v>
      </c>
      <c r="D51" s="3">
        <v>327</v>
      </c>
      <c r="E51" s="3" t="s">
        <v>270</v>
      </c>
      <c r="F51" s="3" t="s">
        <v>275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>
        <v>1.0999999999999999E-2</v>
      </c>
      <c r="R51" s="3">
        <v>1.3</v>
      </c>
      <c r="S51" s="3">
        <v>1.0999999999999999E-2</v>
      </c>
      <c r="T51" s="3">
        <v>200</v>
      </c>
      <c r="U51" s="3">
        <v>88</v>
      </c>
      <c r="V51" s="3">
        <v>1.7</v>
      </c>
      <c r="X51" s="37" t="s">
        <v>62</v>
      </c>
      <c r="Y51" s="33">
        <f t="shared" si="0"/>
        <v>6</v>
      </c>
      <c r="Z51" s="33">
        <f t="shared" si="1"/>
        <v>0</v>
      </c>
      <c r="AA51" s="33">
        <f t="shared" si="2"/>
        <v>0</v>
      </c>
      <c r="AB51" s="33">
        <f t="shared" si="3"/>
        <v>5</v>
      </c>
      <c r="AC51" s="38">
        <f t="shared" si="4"/>
        <v>1</v>
      </c>
    </row>
    <row r="52" spans="1:29" x14ac:dyDescent="0.25">
      <c r="A52" s="3" t="s">
        <v>64</v>
      </c>
      <c r="B52" s="3">
        <v>1.5</v>
      </c>
      <c r="C52" s="3" t="s">
        <v>65</v>
      </c>
      <c r="D52" s="3">
        <v>2</v>
      </c>
      <c r="E52" s="3" t="s">
        <v>274</v>
      </c>
      <c r="F52" s="3" t="s">
        <v>276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>
        <v>1.0999999999999999E-2</v>
      </c>
      <c r="R52" s="3">
        <v>0.11</v>
      </c>
      <c r="S52" s="3"/>
      <c r="T52" s="3">
        <v>11</v>
      </c>
      <c r="U52" s="3">
        <v>29</v>
      </c>
      <c r="V52" s="3"/>
      <c r="X52" s="37" t="s">
        <v>64</v>
      </c>
      <c r="Y52" s="33">
        <f t="shared" si="0"/>
        <v>4</v>
      </c>
      <c r="Z52" s="33">
        <f t="shared" si="1"/>
        <v>0</v>
      </c>
      <c r="AA52" s="33">
        <f t="shared" si="2"/>
        <v>0</v>
      </c>
      <c r="AB52" s="33">
        <f t="shared" si="3"/>
        <v>4</v>
      </c>
      <c r="AC52" s="38">
        <f t="shared" si="4"/>
        <v>0</v>
      </c>
    </row>
    <row r="53" spans="1:29" x14ac:dyDescent="0.25">
      <c r="A53" s="3" t="s">
        <v>66</v>
      </c>
      <c r="B53" s="3">
        <v>2.5</v>
      </c>
      <c r="C53" s="3" t="s">
        <v>42</v>
      </c>
      <c r="D53" s="3">
        <v>1.5</v>
      </c>
      <c r="E53" s="3" t="s">
        <v>270</v>
      </c>
      <c r="F53" s="3" t="s">
        <v>275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>
        <v>5.6000000000000001E-2</v>
      </c>
      <c r="R53" s="3"/>
      <c r="S53" s="3"/>
      <c r="T53" s="3">
        <v>1.9</v>
      </c>
      <c r="U53" s="3">
        <v>4.7</v>
      </c>
      <c r="V53" s="3"/>
      <c r="X53" s="37" t="s">
        <v>66</v>
      </c>
      <c r="Y53" s="33">
        <f t="shared" si="0"/>
        <v>3</v>
      </c>
      <c r="Z53" s="33">
        <f t="shared" si="1"/>
        <v>0</v>
      </c>
      <c r="AA53" s="33">
        <f t="shared" si="2"/>
        <v>0</v>
      </c>
      <c r="AB53" s="33">
        <f t="shared" si="3"/>
        <v>3</v>
      </c>
      <c r="AC53" s="38">
        <f t="shared" si="4"/>
        <v>0</v>
      </c>
    </row>
    <row r="54" spans="1:29" x14ac:dyDescent="0.25">
      <c r="A54" s="3" t="s">
        <v>67</v>
      </c>
      <c r="B54" s="3">
        <v>2.5</v>
      </c>
      <c r="C54" s="3" t="s">
        <v>42</v>
      </c>
      <c r="D54" s="3">
        <v>8.8000000000000007</v>
      </c>
      <c r="E54" s="3" t="s">
        <v>274</v>
      </c>
      <c r="F54" s="3" t="s">
        <v>275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>
        <v>7.0000000000000007E-2</v>
      </c>
      <c r="T54" s="3"/>
      <c r="U54" s="3">
        <v>0.11</v>
      </c>
      <c r="V54" s="3"/>
      <c r="X54" s="37" t="s">
        <v>67</v>
      </c>
      <c r="Y54" s="33">
        <f t="shared" si="0"/>
        <v>2</v>
      </c>
      <c r="Z54" s="33">
        <f t="shared" si="1"/>
        <v>0</v>
      </c>
      <c r="AA54" s="33">
        <f t="shared" si="2"/>
        <v>0</v>
      </c>
      <c r="AB54" s="33">
        <f t="shared" si="3"/>
        <v>2</v>
      </c>
      <c r="AC54" s="38">
        <f t="shared" si="4"/>
        <v>0</v>
      </c>
    </row>
    <row r="55" spans="1:29" x14ac:dyDescent="0.25">
      <c r="A55" s="3" t="s">
        <v>68</v>
      </c>
      <c r="B55" s="3">
        <v>3</v>
      </c>
      <c r="C55" s="3" t="s">
        <v>42</v>
      </c>
      <c r="D55" s="3">
        <v>14</v>
      </c>
      <c r="E55" s="3" t="s">
        <v>270</v>
      </c>
      <c r="F55" s="3" t="s">
        <v>275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>
        <v>0.44</v>
      </c>
      <c r="S55" s="3"/>
      <c r="T55" s="3"/>
      <c r="U55" s="3"/>
      <c r="V55" s="3"/>
      <c r="X55" s="37" t="s">
        <v>68</v>
      </c>
      <c r="Y55" s="33">
        <f t="shared" si="0"/>
        <v>1</v>
      </c>
      <c r="Z55" s="33">
        <f t="shared" si="1"/>
        <v>0</v>
      </c>
      <c r="AA55" s="33">
        <f t="shared" si="2"/>
        <v>0</v>
      </c>
      <c r="AB55" s="33">
        <f t="shared" si="3"/>
        <v>1</v>
      </c>
      <c r="AC55" s="38">
        <f t="shared" si="4"/>
        <v>0</v>
      </c>
    </row>
    <row r="56" spans="1:29" x14ac:dyDescent="0.25">
      <c r="A56" s="3" t="s">
        <v>69</v>
      </c>
      <c r="B56" s="3">
        <v>1.5</v>
      </c>
      <c r="C56" s="3" t="s">
        <v>8</v>
      </c>
      <c r="D56" s="3">
        <v>0</v>
      </c>
      <c r="E56" s="3" t="s">
        <v>274</v>
      </c>
      <c r="F56" s="3" t="s">
        <v>275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>
        <v>2.1999999999999999E-2</v>
      </c>
      <c r="T56" s="3"/>
      <c r="U56" s="3"/>
      <c r="V56" s="3"/>
      <c r="X56" s="37" t="s">
        <v>69</v>
      </c>
      <c r="Y56" s="33">
        <f t="shared" si="0"/>
        <v>1</v>
      </c>
      <c r="Z56" s="33">
        <f t="shared" si="1"/>
        <v>0</v>
      </c>
      <c r="AA56" s="33">
        <f t="shared" si="2"/>
        <v>0</v>
      </c>
      <c r="AB56" s="33">
        <f t="shared" si="3"/>
        <v>1</v>
      </c>
      <c r="AC56" s="38">
        <f t="shared" si="4"/>
        <v>0</v>
      </c>
    </row>
    <row r="57" spans="1:29" x14ac:dyDescent="0.25">
      <c r="A57" s="3" t="s">
        <v>70</v>
      </c>
      <c r="B57" s="3">
        <v>2.2999999999999998</v>
      </c>
      <c r="C57" s="3" t="s">
        <v>12</v>
      </c>
      <c r="D57" s="3">
        <v>5</v>
      </c>
      <c r="E57" s="3" t="s">
        <v>270</v>
      </c>
      <c r="F57" s="3" t="s">
        <v>276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>
        <v>2.1999999999999999E-2</v>
      </c>
      <c r="T57" s="3"/>
      <c r="U57" s="3"/>
      <c r="V57" s="3"/>
      <c r="X57" s="37" t="s">
        <v>70</v>
      </c>
      <c r="Y57" s="33">
        <f t="shared" si="0"/>
        <v>1</v>
      </c>
      <c r="Z57" s="33">
        <f t="shared" si="1"/>
        <v>0</v>
      </c>
      <c r="AA57" s="33">
        <f t="shared" si="2"/>
        <v>0</v>
      </c>
      <c r="AB57" s="33">
        <f t="shared" si="3"/>
        <v>1</v>
      </c>
      <c r="AC57" s="38">
        <f t="shared" si="4"/>
        <v>0</v>
      </c>
    </row>
    <row r="58" spans="1:29" x14ac:dyDescent="0.25">
      <c r="A58" s="3" t="s">
        <v>71</v>
      </c>
      <c r="B58" s="3">
        <v>2</v>
      </c>
      <c r="C58" s="3" t="s">
        <v>42</v>
      </c>
      <c r="D58" s="3">
        <v>25</v>
      </c>
      <c r="E58" s="3" t="s">
        <v>270</v>
      </c>
      <c r="F58" s="3" t="s">
        <v>275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X58" s="37" t="s">
        <v>71</v>
      </c>
      <c r="Y58" s="33">
        <f t="shared" si="0"/>
        <v>0</v>
      </c>
      <c r="Z58" s="33">
        <f t="shared" si="1"/>
        <v>0</v>
      </c>
      <c r="AA58" s="33">
        <f t="shared" si="2"/>
        <v>0</v>
      </c>
      <c r="AB58" s="33">
        <f t="shared" si="3"/>
        <v>0</v>
      </c>
      <c r="AC58" s="38">
        <f t="shared" si="4"/>
        <v>0</v>
      </c>
    </row>
    <row r="59" spans="1:29" x14ac:dyDescent="0.25">
      <c r="A59" s="3" t="s">
        <v>72</v>
      </c>
      <c r="B59" s="3">
        <v>2.7</v>
      </c>
      <c r="C59" s="3" t="s">
        <v>42</v>
      </c>
      <c r="D59" s="3">
        <v>6.5</v>
      </c>
      <c r="E59" s="3" t="s">
        <v>270</v>
      </c>
      <c r="F59" s="3" t="s">
        <v>275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X59" s="37" t="s">
        <v>72</v>
      </c>
      <c r="Y59" s="33">
        <f t="shared" si="0"/>
        <v>0</v>
      </c>
      <c r="Z59" s="33">
        <f t="shared" si="1"/>
        <v>0</v>
      </c>
      <c r="AA59" s="33">
        <f t="shared" si="2"/>
        <v>0</v>
      </c>
      <c r="AB59" s="33">
        <f t="shared" si="3"/>
        <v>0</v>
      </c>
      <c r="AC59" s="38">
        <f t="shared" si="4"/>
        <v>0</v>
      </c>
    </row>
    <row r="60" spans="1:29" x14ac:dyDescent="0.25">
      <c r="A60" s="3" t="s">
        <v>73</v>
      </c>
      <c r="B60" s="3">
        <v>2.1</v>
      </c>
      <c r="C60" s="3" t="s">
        <v>42</v>
      </c>
      <c r="D60" s="3">
        <v>1.5</v>
      </c>
      <c r="E60" s="3" t="s">
        <v>270</v>
      </c>
      <c r="F60" s="3" t="s">
        <v>275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>
        <v>3.3000000000000002E-2</v>
      </c>
      <c r="T60" s="3"/>
      <c r="U60" s="3"/>
      <c r="V60" s="3"/>
      <c r="X60" s="37" t="s">
        <v>73</v>
      </c>
      <c r="Y60" s="33">
        <f t="shared" si="0"/>
        <v>1</v>
      </c>
      <c r="Z60" s="33">
        <f t="shared" si="1"/>
        <v>0</v>
      </c>
      <c r="AA60" s="33">
        <f t="shared" si="2"/>
        <v>0</v>
      </c>
      <c r="AB60" s="33">
        <f t="shared" si="3"/>
        <v>1</v>
      </c>
      <c r="AC60" s="38">
        <f t="shared" si="4"/>
        <v>0</v>
      </c>
    </row>
    <row r="61" spans="1:29" x14ac:dyDescent="0.25">
      <c r="A61" s="3" t="s">
        <v>74</v>
      </c>
      <c r="B61" s="3">
        <v>1.5</v>
      </c>
      <c r="C61" s="3" t="s">
        <v>12</v>
      </c>
      <c r="D61" s="3">
        <v>0</v>
      </c>
      <c r="E61" s="3" t="s">
        <v>274</v>
      </c>
      <c r="F61" s="3" t="s">
        <v>275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>
        <v>1.0999999999999999E-2</v>
      </c>
      <c r="T61" s="3">
        <v>0.33</v>
      </c>
      <c r="U61" s="3">
        <v>0.78</v>
      </c>
      <c r="V61" s="3"/>
      <c r="X61" s="37" t="s">
        <v>74</v>
      </c>
      <c r="Y61" s="33">
        <f t="shared" si="0"/>
        <v>3</v>
      </c>
      <c r="Z61" s="33">
        <f t="shared" si="1"/>
        <v>0</v>
      </c>
      <c r="AA61" s="33">
        <f t="shared" si="2"/>
        <v>0</v>
      </c>
      <c r="AB61" s="33">
        <f t="shared" si="3"/>
        <v>3</v>
      </c>
      <c r="AC61" s="38">
        <f t="shared" si="4"/>
        <v>0</v>
      </c>
    </row>
    <row r="62" spans="1:29" x14ac:dyDescent="0.25">
      <c r="A62" s="3" t="s">
        <v>75</v>
      </c>
      <c r="B62" s="3">
        <v>1.5</v>
      </c>
      <c r="C62" s="3" t="s">
        <v>12</v>
      </c>
      <c r="D62" s="3">
        <v>0</v>
      </c>
      <c r="E62" s="3" t="s">
        <v>274</v>
      </c>
      <c r="F62" s="3" t="s">
        <v>275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>
        <v>2</v>
      </c>
      <c r="U62" s="3">
        <v>4.2</v>
      </c>
      <c r="V62" s="3"/>
      <c r="X62" s="37" t="s">
        <v>75</v>
      </c>
      <c r="Y62" s="33">
        <f t="shared" si="0"/>
        <v>2</v>
      </c>
      <c r="Z62" s="33">
        <f t="shared" si="1"/>
        <v>0</v>
      </c>
      <c r="AA62" s="33">
        <f t="shared" si="2"/>
        <v>0</v>
      </c>
      <c r="AB62" s="33">
        <f t="shared" si="3"/>
        <v>2</v>
      </c>
      <c r="AC62" s="38">
        <f t="shared" si="4"/>
        <v>0</v>
      </c>
    </row>
    <row r="63" spans="1:29" x14ac:dyDescent="0.25">
      <c r="A63" s="3" t="s">
        <v>76</v>
      </c>
      <c r="B63" s="3">
        <v>0.5</v>
      </c>
      <c r="C63" s="3" t="s">
        <v>77</v>
      </c>
      <c r="D63" s="3">
        <v>8.6</v>
      </c>
      <c r="E63" s="3" t="s">
        <v>274</v>
      </c>
      <c r="F63" s="3" t="s">
        <v>275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>
        <v>2.1999999999999999E-2</v>
      </c>
      <c r="R63" s="3">
        <v>0.89</v>
      </c>
      <c r="S63" s="3">
        <v>0.06</v>
      </c>
      <c r="T63" s="3">
        <v>13</v>
      </c>
      <c r="U63" s="3">
        <v>17</v>
      </c>
      <c r="V63" s="3"/>
      <c r="X63" s="37" t="s">
        <v>76</v>
      </c>
      <c r="Y63" s="33">
        <f t="shared" si="0"/>
        <v>5</v>
      </c>
      <c r="Z63" s="33">
        <f t="shared" si="1"/>
        <v>0</v>
      </c>
      <c r="AA63" s="33">
        <f t="shared" si="2"/>
        <v>0</v>
      </c>
      <c r="AB63" s="33">
        <f t="shared" si="3"/>
        <v>5</v>
      </c>
      <c r="AC63" s="38">
        <f t="shared" si="4"/>
        <v>0</v>
      </c>
    </row>
    <row r="64" spans="1:29" x14ac:dyDescent="0.25">
      <c r="A64" s="3" t="s">
        <v>78</v>
      </c>
      <c r="B64" s="3">
        <v>1</v>
      </c>
      <c r="C64" s="3" t="s">
        <v>79</v>
      </c>
      <c r="D64" s="3">
        <v>0</v>
      </c>
      <c r="E64" s="3" t="s">
        <v>274</v>
      </c>
      <c r="F64" s="3" t="s">
        <v>275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>
        <v>1.0999999999999999E-2</v>
      </c>
      <c r="R64" s="3"/>
      <c r="S64" s="3">
        <v>2.1999999999999999E-2</v>
      </c>
      <c r="T64" s="3">
        <v>0.44</v>
      </c>
      <c r="U64" s="3">
        <v>1.2</v>
      </c>
      <c r="V64" s="3"/>
      <c r="X64" s="37" t="s">
        <v>78</v>
      </c>
      <c r="Y64" s="33">
        <f t="shared" si="0"/>
        <v>4</v>
      </c>
      <c r="Z64" s="33">
        <f t="shared" si="1"/>
        <v>0</v>
      </c>
      <c r="AA64" s="33">
        <f t="shared" si="2"/>
        <v>0</v>
      </c>
      <c r="AB64" s="33">
        <f t="shared" si="3"/>
        <v>4</v>
      </c>
      <c r="AC64" s="38">
        <f t="shared" si="4"/>
        <v>0</v>
      </c>
    </row>
    <row r="65" spans="1:29" x14ac:dyDescent="0.25">
      <c r="A65" s="3" t="s">
        <v>80</v>
      </c>
      <c r="B65" s="3">
        <v>1</v>
      </c>
      <c r="C65" s="3" t="s">
        <v>81</v>
      </c>
      <c r="D65" s="3">
        <v>2.7</v>
      </c>
      <c r="E65" s="3" t="s">
        <v>274</v>
      </c>
      <c r="F65" s="3" t="s">
        <v>275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>
        <v>1.0999999999999999E-2</v>
      </c>
      <c r="T65" s="3"/>
      <c r="U65" s="3"/>
      <c r="V65" s="3"/>
      <c r="X65" s="37" t="s">
        <v>80</v>
      </c>
      <c r="Y65" s="33">
        <f t="shared" si="0"/>
        <v>1</v>
      </c>
      <c r="Z65" s="33">
        <f t="shared" si="1"/>
        <v>0</v>
      </c>
      <c r="AA65" s="33">
        <f t="shared" si="2"/>
        <v>0</v>
      </c>
      <c r="AB65" s="33">
        <f t="shared" si="3"/>
        <v>1</v>
      </c>
      <c r="AC65" s="38">
        <f t="shared" si="4"/>
        <v>0</v>
      </c>
    </row>
    <row r="66" spans="1:29" x14ac:dyDescent="0.25">
      <c r="A66" s="3" t="s">
        <v>82</v>
      </c>
      <c r="B66" s="3">
        <v>0.5</v>
      </c>
      <c r="C66" s="3" t="s">
        <v>83</v>
      </c>
      <c r="D66" s="3">
        <v>4.2</v>
      </c>
      <c r="E66" s="3" t="s">
        <v>274</v>
      </c>
      <c r="F66" s="3" t="s">
        <v>275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>
        <v>3.3000000000000002E-2</v>
      </c>
      <c r="R66" s="3">
        <v>0.44</v>
      </c>
      <c r="S66" s="3">
        <v>7.0000000000000007E-2</v>
      </c>
      <c r="T66" s="3">
        <v>0.11</v>
      </c>
      <c r="U66" s="3">
        <v>0.33</v>
      </c>
      <c r="V66" s="3">
        <v>0.89</v>
      </c>
      <c r="X66" s="37" t="s">
        <v>82</v>
      </c>
      <c r="Y66" s="33">
        <f t="shared" si="0"/>
        <v>6</v>
      </c>
      <c r="Z66" s="33">
        <f t="shared" si="1"/>
        <v>0</v>
      </c>
      <c r="AA66" s="33">
        <f t="shared" si="2"/>
        <v>0</v>
      </c>
      <c r="AB66" s="33">
        <f t="shared" si="3"/>
        <v>5</v>
      </c>
      <c r="AC66" s="38">
        <f t="shared" si="4"/>
        <v>1</v>
      </c>
    </row>
    <row r="67" spans="1:29" x14ac:dyDescent="0.25">
      <c r="A67" s="3" t="s">
        <v>84</v>
      </c>
      <c r="B67" s="3">
        <v>1</v>
      </c>
      <c r="C67" s="3" t="s">
        <v>85</v>
      </c>
      <c r="D67" s="3">
        <v>1346</v>
      </c>
      <c r="E67" s="3" t="s">
        <v>274</v>
      </c>
      <c r="F67" s="3" t="s">
        <v>275</v>
      </c>
      <c r="G67" s="3">
        <v>14</v>
      </c>
      <c r="H67" s="3"/>
      <c r="I67" s="3"/>
      <c r="J67" s="3"/>
      <c r="K67" s="3"/>
      <c r="L67" s="3"/>
      <c r="M67" s="3">
        <v>21</v>
      </c>
      <c r="N67" s="3"/>
      <c r="O67" s="3"/>
      <c r="P67" s="3"/>
      <c r="Q67" s="3"/>
      <c r="R67" s="3">
        <v>0.33</v>
      </c>
      <c r="S67" s="3">
        <v>4.3999999999999997E-2</v>
      </c>
      <c r="T67" s="3">
        <v>0.33</v>
      </c>
      <c r="U67" s="3">
        <v>0.78</v>
      </c>
      <c r="V67" s="3"/>
      <c r="X67" s="37" t="s">
        <v>84</v>
      </c>
      <c r="Y67" s="33">
        <f t="shared" si="0"/>
        <v>6</v>
      </c>
      <c r="Z67" s="33">
        <f t="shared" si="1"/>
        <v>1</v>
      </c>
      <c r="AA67" s="33">
        <f t="shared" si="2"/>
        <v>1</v>
      </c>
      <c r="AB67" s="33">
        <f t="shared" si="3"/>
        <v>4</v>
      </c>
      <c r="AC67" s="38">
        <f t="shared" si="4"/>
        <v>0</v>
      </c>
    </row>
    <row r="68" spans="1:29" x14ac:dyDescent="0.25">
      <c r="A68" s="3" t="s">
        <v>84</v>
      </c>
      <c r="B68" s="3">
        <v>0.5</v>
      </c>
      <c r="C68" s="3" t="s">
        <v>85</v>
      </c>
      <c r="D68" s="3">
        <v>1346</v>
      </c>
      <c r="E68" s="3" t="s">
        <v>274</v>
      </c>
      <c r="F68" s="3" t="s">
        <v>275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X68" s="37"/>
      <c r="Y68" s="33">
        <f t="shared" ref="Y68:Y115" si="5">COUNTIF(G68:V68,"&gt;0")</f>
        <v>0</v>
      </c>
      <c r="Z68" s="33">
        <f t="shared" ref="Z68:Z115" si="6">COUNTIF(G68,"&gt;0")</f>
        <v>0</v>
      </c>
      <c r="AA68" s="33">
        <f t="shared" ref="AA68:AA115" si="7">COUNTIF(H68:N68,"&gt;0")</f>
        <v>0</v>
      </c>
      <c r="AB68" s="33">
        <f t="shared" ref="AB68:AB100" si="8">COUNTIF(O68:U68,"&gt;0")</f>
        <v>0</v>
      </c>
      <c r="AC68" s="38">
        <f t="shared" ref="AC68:AC100" si="9">COUNTIF(V68,"&gt;0")</f>
        <v>0</v>
      </c>
    </row>
    <row r="69" spans="1:29" x14ac:dyDescent="0.25">
      <c r="A69" s="3" t="s">
        <v>84</v>
      </c>
      <c r="B69" s="3">
        <v>1</v>
      </c>
      <c r="C69" s="3" t="s">
        <v>85</v>
      </c>
      <c r="D69" s="3">
        <v>1346</v>
      </c>
      <c r="E69" s="3" t="s">
        <v>274</v>
      </c>
      <c r="F69" s="3" t="s">
        <v>275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X69" s="37"/>
      <c r="Y69" s="33">
        <f t="shared" si="5"/>
        <v>0</v>
      </c>
      <c r="Z69" s="33">
        <f t="shared" si="6"/>
        <v>0</v>
      </c>
      <c r="AA69" s="33">
        <f t="shared" si="7"/>
        <v>0</v>
      </c>
      <c r="AB69" s="33">
        <f t="shared" si="8"/>
        <v>0</v>
      </c>
      <c r="AC69" s="38">
        <f t="shared" si="9"/>
        <v>0</v>
      </c>
    </row>
    <row r="70" spans="1:29" x14ac:dyDescent="0.25">
      <c r="A70" s="1" t="s">
        <v>86</v>
      </c>
      <c r="B70" s="3">
        <v>2</v>
      </c>
      <c r="C70" s="3" t="s">
        <v>87</v>
      </c>
      <c r="D70" s="3">
        <v>1</v>
      </c>
      <c r="E70" s="3" t="s">
        <v>274</v>
      </c>
      <c r="F70" s="3" t="s">
        <v>275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>
        <v>2.2999999999999998</v>
      </c>
      <c r="U70" s="3">
        <v>4.7</v>
      </c>
      <c r="V70" s="3"/>
      <c r="X70" s="37" t="s">
        <v>86</v>
      </c>
      <c r="Y70" s="33">
        <f t="shared" si="5"/>
        <v>2</v>
      </c>
      <c r="Z70" s="33">
        <f t="shared" si="6"/>
        <v>0</v>
      </c>
      <c r="AA70" s="33">
        <f t="shared" si="7"/>
        <v>0</v>
      </c>
      <c r="AB70" s="33">
        <f t="shared" si="8"/>
        <v>2</v>
      </c>
      <c r="AC70" s="38">
        <f t="shared" si="9"/>
        <v>0</v>
      </c>
    </row>
    <row r="71" spans="1:29" x14ac:dyDescent="0.25">
      <c r="A71" s="3" t="s">
        <v>88</v>
      </c>
      <c r="B71" s="3">
        <v>0.5</v>
      </c>
      <c r="C71" s="3" t="s">
        <v>89</v>
      </c>
      <c r="D71" s="3">
        <v>3.9</v>
      </c>
      <c r="E71" s="3" t="s">
        <v>274</v>
      </c>
      <c r="F71" s="3" t="s">
        <v>275</v>
      </c>
      <c r="G71" s="3"/>
      <c r="H71" s="3"/>
      <c r="I71" s="3"/>
      <c r="J71" s="3"/>
      <c r="K71" s="3"/>
      <c r="L71" s="3">
        <v>18</v>
      </c>
      <c r="M71" s="3"/>
      <c r="N71" s="3"/>
      <c r="O71" s="3"/>
      <c r="P71" s="3"/>
      <c r="Q71" s="3"/>
      <c r="R71" s="3"/>
      <c r="S71" s="3"/>
      <c r="T71" s="3">
        <v>1</v>
      </c>
      <c r="U71" s="3">
        <v>2.9</v>
      </c>
      <c r="V71" s="3"/>
      <c r="X71" s="37" t="s">
        <v>88</v>
      </c>
      <c r="Y71" s="33">
        <f t="shared" si="5"/>
        <v>3</v>
      </c>
      <c r="Z71" s="33">
        <f t="shared" si="6"/>
        <v>0</v>
      </c>
      <c r="AA71" s="33">
        <f t="shared" si="7"/>
        <v>1</v>
      </c>
      <c r="AB71" s="33">
        <f t="shared" si="8"/>
        <v>2</v>
      </c>
      <c r="AC71" s="38">
        <f t="shared" si="9"/>
        <v>0</v>
      </c>
    </row>
    <row r="72" spans="1:29" x14ac:dyDescent="0.25">
      <c r="A72" s="3" t="s">
        <v>90</v>
      </c>
      <c r="B72" s="3">
        <v>2.5</v>
      </c>
      <c r="C72" s="3" t="s">
        <v>17</v>
      </c>
      <c r="D72" s="3">
        <v>260</v>
      </c>
      <c r="E72" s="3" t="s">
        <v>274</v>
      </c>
      <c r="F72" s="3" t="s">
        <v>276</v>
      </c>
      <c r="G72" s="3">
        <v>9.4</v>
      </c>
      <c r="H72" s="3">
        <v>170</v>
      </c>
      <c r="I72" s="3">
        <v>87</v>
      </c>
      <c r="J72" s="3"/>
      <c r="K72" s="3"/>
      <c r="L72" s="3"/>
      <c r="M72" s="3">
        <v>200</v>
      </c>
      <c r="N72" s="3">
        <v>3.5</v>
      </c>
      <c r="O72" s="3">
        <v>0.03</v>
      </c>
      <c r="P72" s="3"/>
      <c r="Q72" s="3"/>
      <c r="R72" s="3">
        <v>4.4000000000000004</v>
      </c>
      <c r="S72" s="3">
        <v>7.0000000000000007E-2</v>
      </c>
      <c r="T72" s="3">
        <v>110</v>
      </c>
      <c r="U72" s="3">
        <v>190</v>
      </c>
      <c r="V72" s="3"/>
      <c r="X72" s="37" t="s">
        <v>90</v>
      </c>
      <c r="Y72" s="33">
        <f t="shared" si="5"/>
        <v>10</v>
      </c>
      <c r="Z72" s="33">
        <f t="shared" si="6"/>
        <v>1</v>
      </c>
      <c r="AA72" s="33">
        <f t="shared" si="7"/>
        <v>4</v>
      </c>
      <c r="AB72" s="33">
        <f t="shared" si="8"/>
        <v>5</v>
      </c>
      <c r="AC72" s="38">
        <f t="shared" si="9"/>
        <v>0</v>
      </c>
    </row>
    <row r="73" spans="1:29" x14ac:dyDescent="0.25">
      <c r="A73" s="3" t="s">
        <v>91</v>
      </c>
      <c r="B73" s="3">
        <v>2</v>
      </c>
      <c r="C73" s="3" t="s">
        <v>17</v>
      </c>
      <c r="D73" s="3">
        <v>122</v>
      </c>
      <c r="E73" s="3" t="s">
        <v>274</v>
      </c>
      <c r="F73" s="3" t="s">
        <v>276</v>
      </c>
      <c r="G73" s="3"/>
      <c r="H73" s="3"/>
      <c r="I73" s="3">
        <v>27</v>
      </c>
      <c r="J73" s="3"/>
      <c r="K73" s="3"/>
      <c r="L73" s="3">
        <v>4.7</v>
      </c>
      <c r="M73" s="3"/>
      <c r="N73" s="3">
        <v>0.9</v>
      </c>
      <c r="O73" s="3">
        <v>0.14000000000000001</v>
      </c>
      <c r="P73" s="3">
        <v>7.0000000000000007E-2</v>
      </c>
      <c r="Q73" s="3">
        <v>0.26</v>
      </c>
      <c r="R73" s="3">
        <v>2.8</v>
      </c>
      <c r="S73" s="3">
        <v>0.27</v>
      </c>
      <c r="T73" s="3">
        <v>260</v>
      </c>
      <c r="U73" s="3">
        <v>260</v>
      </c>
      <c r="V73" s="3"/>
      <c r="X73" s="37" t="s">
        <v>91</v>
      </c>
      <c r="Y73" s="33">
        <f t="shared" si="5"/>
        <v>10</v>
      </c>
      <c r="Z73" s="33">
        <f t="shared" si="6"/>
        <v>0</v>
      </c>
      <c r="AA73" s="33">
        <f t="shared" si="7"/>
        <v>3</v>
      </c>
      <c r="AB73" s="33">
        <f t="shared" si="8"/>
        <v>7</v>
      </c>
      <c r="AC73" s="38">
        <f t="shared" si="9"/>
        <v>0</v>
      </c>
    </row>
    <row r="74" spans="1:29" x14ac:dyDescent="0.25">
      <c r="A74" s="3" t="s">
        <v>92</v>
      </c>
      <c r="B74" s="3">
        <v>1</v>
      </c>
      <c r="C74" s="3" t="s">
        <v>8</v>
      </c>
      <c r="D74" s="3">
        <v>4</v>
      </c>
      <c r="E74" s="3" t="s">
        <v>274</v>
      </c>
      <c r="F74" s="3" t="s">
        <v>275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>
        <v>18</v>
      </c>
      <c r="U74" s="3">
        <v>24</v>
      </c>
      <c r="V74" s="3"/>
      <c r="X74" s="37" t="s">
        <v>92</v>
      </c>
      <c r="Y74" s="33">
        <f t="shared" si="5"/>
        <v>2</v>
      </c>
      <c r="Z74" s="33">
        <f t="shared" si="6"/>
        <v>0</v>
      </c>
      <c r="AA74" s="33">
        <f t="shared" si="7"/>
        <v>0</v>
      </c>
      <c r="AB74" s="33">
        <f t="shared" si="8"/>
        <v>2</v>
      </c>
      <c r="AC74" s="38">
        <f t="shared" si="9"/>
        <v>0</v>
      </c>
    </row>
    <row r="75" spans="1:29" x14ac:dyDescent="0.25">
      <c r="A75" s="3" t="s">
        <v>93</v>
      </c>
      <c r="B75" s="3">
        <v>0.5</v>
      </c>
      <c r="C75" s="3" t="s">
        <v>94</v>
      </c>
      <c r="D75" s="3">
        <v>0</v>
      </c>
      <c r="E75" s="3" t="s">
        <v>274</v>
      </c>
      <c r="F75" s="3" t="s">
        <v>275</v>
      </c>
      <c r="G75" s="3"/>
      <c r="H75" s="3"/>
      <c r="I75" s="3"/>
      <c r="J75" s="3"/>
      <c r="K75" s="3"/>
      <c r="L75" s="3">
        <v>2.4</v>
      </c>
      <c r="M75" s="3"/>
      <c r="N75" s="3"/>
      <c r="O75" s="3"/>
      <c r="P75" s="3"/>
      <c r="Q75" s="3"/>
      <c r="R75" s="3"/>
      <c r="S75" s="3">
        <v>1.2E-2</v>
      </c>
      <c r="T75" s="3">
        <v>5.2</v>
      </c>
      <c r="U75" s="3">
        <v>10</v>
      </c>
      <c r="V75" s="3"/>
      <c r="X75" s="37" t="s">
        <v>93</v>
      </c>
      <c r="Y75" s="33">
        <f t="shared" si="5"/>
        <v>4</v>
      </c>
      <c r="Z75" s="33">
        <f t="shared" si="6"/>
        <v>0</v>
      </c>
      <c r="AA75" s="33">
        <f t="shared" si="7"/>
        <v>1</v>
      </c>
      <c r="AB75" s="33">
        <f t="shared" si="8"/>
        <v>3</v>
      </c>
      <c r="AC75" s="38">
        <f t="shared" si="9"/>
        <v>0</v>
      </c>
    </row>
    <row r="76" spans="1:29" x14ac:dyDescent="0.25">
      <c r="A76" s="3" t="s">
        <v>95</v>
      </c>
      <c r="B76" s="3">
        <v>1</v>
      </c>
      <c r="C76" s="3" t="s">
        <v>19</v>
      </c>
      <c r="D76" s="3">
        <v>1</v>
      </c>
      <c r="E76" s="3" t="s">
        <v>274</v>
      </c>
      <c r="F76" s="3" t="s">
        <v>275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>
        <v>0.24</v>
      </c>
      <c r="U76" s="3">
        <v>0.6</v>
      </c>
      <c r="V76" s="3"/>
      <c r="X76" s="37" t="s">
        <v>95</v>
      </c>
      <c r="Y76" s="33">
        <f t="shared" si="5"/>
        <v>2</v>
      </c>
      <c r="Z76" s="33">
        <f t="shared" si="6"/>
        <v>0</v>
      </c>
      <c r="AA76" s="33">
        <f t="shared" si="7"/>
        <v>0</v>
      </c>
      <c r="AB76" s="33">
        <f t="shared" si="8"/>
        <v>2</v>
      </c>
      <c r="AC76" s="38">
        <f t="shared" si="9"/>
        <v>0</v>
      </c>
    </row>
    <row r="77" spans="1:29" x14ac:dyDescent="0.25">
      <c r="A77" s="3" t="s">
        <v>96</v>
      </c>
      <c r="B77" s="3">
        <v>0.5</v>
      </c>
      <c r="C77" s="3" t="s">
        <v>19</v>
      </c>
      <c r="D77" s="3">
        <v>0</v>
      </c>
      <c r="E77" s="3" t="s">
        <v>274</v>
      </c>
      <c r="F77" s="3" t="s">
        <v>275</v>
      </c>
      <c r="G77" s="3"/>
      <c r="H77" s="3"/>
      <c r="I77" s="3"/>
      <c r="J77" s="3"/>
      <c r="K77" s="3"/>
      <c r="L77" s="3">
        <v>1.9</v>
      </c>
      <c r="M77" s="3"/>
      <c r="N77" s="3"/>
      <c r="O77" s="3"/>
      <c r="P77" s="3"/>
      <c r="Q77" s="3"/>
      <c r="R77" s="3"/>
      <c r="S77" s="3"/>
      <c r="T77" s="3">
        <v>22</v>
      </c>
      <c r="U77" s="3">
        <v>15</v>
      </c>
      <c r="V77" s="3"/>
      <c r="X77" s="37" t="s">
        <v>96</v>
      </c>
      <c r="Y77" s="33">
        <f t="shared" si="5"/>
        <v>3</v>
      </c>
      <c r="Z77" s="33">
        <f t="shared" si="6"/>
        <v>0</v>
      </c>
      <c r="AA77" s="33">
        <f t="shared" si="7"/>
        <v>1</v>
      </c>
      <c r="AB77" s="33">
        <f t="shared" si="8"/>
        <v>2</v>
      </c>
      <c r="AC77" s="38">
        <f t="shared" si="9"/>
        <v>0</v>
      </c>
    </row>
    <row r="78" spans="1:29" x14ac:dyDescent="0.25">
      <c r="A78" s="3" t="s">
        <v>97</v>
      </c>
      <c r="B78" s="3">
        <v>1</v>
      </c>
      <c r="C78" s="3" t="s">
        <v>98</v>
      </c>
      <c r="D78" s="3">
        <v>2</v>
      </c>
      <c r="E78" s="3" t="s">
        <v>274</v>
      </c>
      <c r="F78" s="3" t="s">
        <v>275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>
        <v>0.6</v>
      </c>
      <c r="U78" s="3">
        <v>3.2</v>
      </c>
      <c r="V78" s="3"/>
      <c r="X78" s="37" t="s">
        <v>97</v>
      </c>
      <c r="Y78" s="33">
        <f t="shared" si="5"/>
        <v>2</v>
      </c>
      <c r="Z78" s="33">
        <f t="shared" si="6"/>
        <v>0</v>
      </c>
      <c r="AA78" s="33">
        <f t="shared" si="7"/>
        <v>0</v>
      </c>
      <c r="AB78" s="33">
        <f t="shared" si="8"/>
        <v>2</v>
      </c>
      <c r="AC78" s="38">
        <f t="shared" si="9"/>
        <v>0</v>
      </c>
    </row>
    <row r="79" spans="1:29" x14ac:dyDescent="0.25">
      <c r="A79" s="3" t="s">
        <v>99</v>
      </c>
      <c r="B79" s="3">
        <v>1</v>
      </c>
      <c r="C79" s="3" t="s">
        <v>98</v>
      </c>
      <c r="D79" s="3">
        <v>0</v>
      </c>
      <c r="E79" s="3" t="s">
        <v>274</v>
      </c>
      <c r="F79" s="3" t="s">
        <v>275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>
        <v>0.6</v>
      </c>
      <c r="S79" s="3"/>
      <c r="T79" s="3">
        <v>0.35</v>
      </c>
      <c r="U79" s="3">
        <v>0.82</v>
      </c>
      <c r="V79" s="3"/>
      <c r="X79" s="37" t="s">
        <v>99</v>
      </c>
      <c r="Y79" s="33">
        <f t="shared" si="5"/>
        <v>3</v>
      </c>
      <c r="Z79" s="33">
        <f t="shared" si="6"/>
        <v>0</v>
      </c>
      <c r="AA79" s="33">
        <f t="shared" si="7"/>
        <v>0</v>
      </c>
      <c r="AB79" s="33">
        <f t="shared" si="8"/>
        <v>3</v>
      </c>
      <c r="AC79" s="38">
        <f t="shared" si="9"/>
        <v>0</v>
      </c>
    </row>
    <row r="80" spans="1:29" x14ac:dyDescent="0.25">
      <c r="A80" s="3" t="s">
        <v>100</v>
      </c>
      <c r="B80" s="3">
        <v>0.5</v>
      </c>
      <c r="C80" s="3" t="s">
        <v>19</v>
      </c>
      <c r="D80" s="3">
        <v>2</v>
      </c>
      <c r="E80" s="3" t="s">
        <v>274</v>
      </c>
      <c r="F80" s="3" t="s">
        <v>275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>
        <v>0.24</v>
      </c>
      <c r="U80" s="3">
        <v>0.6</v>
      </c>
      <c r="V80" s="3"/>
      <c r="X80" s="37" t="s">
        <v>100</v>
      </c>
      <c r="Y80" s="33">
        <f t="shared" si="5"/>
        <v>2</v>
      </c>
      <c r="Z80" s="33">
        <f t="shared" si="6"/>
        <v>0</v>
      </c>
      <c r="AA80" s="33">
        <f t="shared" si="7"/>
        <v>0</v>
      </c>
      <c r="AB80" s="33">
        <f t="shared" si="8"/>
        <v>2</v>
      </c>
      <c r="AC80" s="38">
        <f t="shared" si="9"/>
        <v>0</v>
      </c>
    </row>
    <row r="81" spans="1:29" x14ac:dyDescent="0.25">
      <c r="A81" s="3" t="s">
        <v>101</v>
      </c>
      <c r="B81" s="3">
        <v>2.5</v>
      </c>
      <c r="C81" s="3" t="s">
        <v>94</v>
      </c>
      <c r="D81" s="3">
        <v>20</v>
      </c>
      <c r="E81" s="3" t="s">
        <v>274</v>
      </c>
      <c r="F81" s="3" t="s">
        <v>275</v>
      </c>
      <c r="G81" s="3"/>
      <c r="H81" s="3"/>
      <c r="I81" s="3"/>
      <c r="J81" s="3"/>
      <c r="K81" s="3"/>
      <c r="L81" s="3"/>
      <c r="M81" s="3">
        <v>3.4</v>
      </c>
      <c r="N81" s="3"/>
      <c r="O81" s="3"/>
      <c r="P81" s="3"/>
      <c r="Q81" s="3"/>
      <c r="R81" s="3"/>
      <c r="S81" s="3"/>
      <c r="T81" s="3">
        <v>42</v>
      </c>
      <c r="U81" s="3">
        <v>21</v>
      </c>
      <c r="V81" s="3"/>
      <c r="X81" s="37" t="s">
        <v>101</v>
      </c>
      <c r="Y81" s="33">
        <f t="shared" si="5"/>
        <v>3</v>
      </c>
      <c r="Z81" s="33">
        <f t="shared" si="6"/>
        <v>0</v>
      </c>
      <c r="AA81" s="33">
        <f t="shared" si="7"/>
        <v>1</v>
      </c>
      <c r="AB81" s="33">
        <f t="shared" si="8"/>
        <v>2</v>
      </c>
      <c r="AC81" s="38">
        <f t="shared" si="9"/>
        <v>0</v>
      </c>
    </row>
    <row r="82" spans="1:29" x14ac:dyDescent="0.25">
      <c r="A82" s="3" t="s">
        <v>102</v>
      </c>
      <c r="B82" s="3">
        <v>1</v>
      </c>
      <c r="C82" s="3" t="s">
        <v>98</v>
      </c>
      <c r="D82" s="3">
        <v>2</v>
      </c>
      <c r="E82" s="3" t="s">
        <v>274</v>
      </c>
      <c r="F82" s="3" t="s">
        <v>275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>
        <v>0.6</v>
      </c>
      <c r="S82" s="3">
        <v>0.1</v>
      </c>
      <c r="T82" s="3">
        <v>0.93</v>
      </c>
      <c r="U82" s="3">
        <v>2.8</v>
      </c>
      <c r="V82" s="3"/>
      <c r="X82" s="37" t="s">
        <v>102</v>
      </c>
      <c r="Y82" s="33">
        <f t="shared" si="5"/>
        <v>4</v>
      </c>
      <c r="Z82" s="33">
        <f t="shared" si="6"/>
        <v>0</v>
      </c>
      <c r="AA82" s="33">
        <f t="shared" si="7"/>
        <v>0</v>
      </c>
      <c r="AB82" s="33">
        <f t="shared" si="8"/>
        <v>4</v>
      </c>
      <c r="AC82" s="38">
        <f t="shared" si="9"/>
        <v>0</v>
      </c>
    </row>
    <row r="83" spans="1:29" x14ac:dyDescent="0.25">
      <c r="A83" s="3" t="s">
        <v>103</v>
      </c>
      <c r="B83" s="3">
        <v>0.5</v>
      </c>
      <c r="C83" s="3" t="s">
        <v>17</v>
      </c>
      <c r="D83" s="3">
        <v>9</v>
      </c>
      <c r="E83" s="3" t="s">
        <v>274</v>
      </c>
      <c r="F83" s="3" t="s">
        <v>275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>
        <v>7.4</v>
      </c>
      <c r="U83" s="3"/>
      <c r="V83" s="3">
        <v>9.6</v>
      </c>
      <c r="X83" s="37" t="s">
        <v>103</v>
      </c>
      <c r="Y83" s="33">
        <f t="shared" si="5"/>
        <v>2</v>
      </c>
      <c r="Z83" s="33">
        <f t="shared" si="6"/>
        <v>0</v>
      </c>
      <c r="AA83" s="33">
        <f t="shared" si="7"/>
        <v>0</v>
      </c>
      <c r="AB83" s="33">
        <f t="shared" si="8"/>
        <v>1</v>
      </c>
      <c r="AC83" s="38">
        <f t="shared" si="9"/>
        <v>1</v>
      </c>
    </row>
    <row r="84" spans="1:29" x14ac:dyDescent="0.25">
      <c r="A84" s="3" t="s">
        <v>104</v>
      </c>
      <c r="B84" s="3">
        <v>0.5</v>
      </c>
      <c r="C84" s="3" t="s">
        <v>98</v>
      </c>
      <c r="D84" s="3">
        <v>12</v>
      </c>
      <c r="E84" s="3" t="s">
        <v>274</v>
      </c>
      <c r="F84" s="3" t="s">
        <v>275</v>
      </c>
      <c r="G84" s="3"/>
      <c r="H84" s="3"/>
      <c r="I84" s="3"/>
      <c r="J84" s="3"/>
      <c r="K84" s="3"/>
      <c r="L84" s="3"/>
      <c r="M84" s="3"/>
      <c r="N84" s="3"/>
      <c r="O84" s="3"/>
      <c r="P84" s="3">
        <v>0.02</v>
      </c>
      <c r="Q84" s="3"/>
      <c r="R84" s="3">
        <v>0.54</v>
      </c>
      <c r="S84" s="3"/>
      <c r="T84" s="3">
        <v>0.75</v>
      </c>
      <c r="U84" s="3">
        <v>3.4</v>
      </c>
      <c r="V84" s="3"/>
      <c r="X84" s="37" t="s">
        <v>104</v>
      </c>
      <c r="Y84" s="33">
        <f t="shared" si="5"/>
        <v>4</v>
      </c>
      <c r="Z84" s="33">
        <f t="shared" si="6"/>
        <v>0</v>
      </c>
      <c r="AA84" s="33">
        <f t="shared" si="7"/>
        <v>0</v>
      </c>
      <c r="AB84" s="33">
        <f t="shared" si="8"/>
        <v>4</v>
      </c>
      <c r="AC84" s="38">
        <f t="shared" si="9"/>
        <v>0</v>
      </c>
    </row>
    <row r="85" spans="1:29" x14ac:dyDescent="0.25">
      <c r="A85" s="3" t="s">
        <v>105</v>
      </c>
      <c r="B85" s="3">
        <v>4</v>
      </c>
      <c r="C85" s="3" t="s">
        <v>98</v>
      </c>
      <c r="D85" s="3" t="s">
        <v>135</v>
      </c>
      <c r="E85" s="3" t="s">
        <v>274</v>
      </c>
      <c r="F85" s="3" t="s">
        <v>276</v>
      </c>
      <c r="G85" s="3">
        <v>66</v>
      </c>
      <c r="H85" s="3">
        <v>38</v>
      </c>
      <c r="I85" s="3">
        <v>140</v>
      </c>
      <c r="J85" s="3">
        <v>200</v>
      </c>
      <c r="K85" s="3">
        <v>88</v>
      </c>
      <c r="L85" s="3"/>
      <c r="M85" s="3">
        <v>73</v>
      </c>
      <c r="N85" s="3">
        <v>24</v>
      </c>
      <c r="O85" s="3">
        <v>0.06</v>
      </c>
      <c r="P85" s="3">
        <v>0.27</v>
      </c>
      <c r="Q85" s="3"/>
      <c r="R85" s="3"/>
      <c r="S85" s="3"/>
      <c r="T85" s="3">
        <v>1600</v>
      </c>
      <c r="U85" s="3">
        <v>880</v>
      </c>
      <c r="V85" s="3">
        <v>44</v>
      </c>
      <c r="X85" s="37"/>
      <c r="Y85" s="33">
        <f t="shared" si="5"/>
        <v>12</v>
      </c>
      <c r="Z85" s="33">
        <f t="shared" si="6"/>
        <v>1</v>
      </c>
      <c r="AA85" s="33">
        <f t="shared" si="7"/>
        <v>6</v>
      </c>
      <c r="AB85" s="33">
        <f t="shared" si="8"/>
        <v>4</v>
      </c>
      <c r="AC85" s="38">
        <f t="shared" si="9"/>
        <v>1</v>
      </c>
    </row>
    <row r="86" spans="1:29" x14ac:dyDescent="0.25">
      <c r="A86" s="3" t="s">
        <v>105</v>
      </c>
      <c r="B86" s="3">
        <v>3.5</v>
      </c>
      <c r="C86" s="3" t="s">
        <v>98</v>
      </c>
      <c r="D86" s="3" t="s">
        <v>15</v>
      </c>
      <c r="E86" s="3" t="s">
        <v>274</v>
      </c>
      <c r="F86" s="3" t="s">
        <v>276</v>
      </c>
      <c r="G86" s="3">
        <v>8.4</v>
      </c>
      <c r="H86" s="3"/>
      <c r="I86" s="3"/>
      <c r="J86" s="3"/>
      <c r="K86" s="3"/>
      <c r="L86" s="3"/>
      <c r="M86" s="3"/>
      <c r="N86" s="3"/>
      <c r="O86" s="3"/>
      <c r="P86" s="3">
        <v>1.6E-2</v>
      </c>
      <c r="Q86" s="3"/>
      <c r="R86" s="3">
        <v>0.2</v>
      </c>
      <c r="S86" s="3">
        <v>0.05</v>
      </c>
      <c r="T86" s="3">
        <v>410</v>
      </c>
      <c r="U86" s="3">
        <v>140</v>
      </c>
      <c r="V86" s="3">
        <v>7</v>
      </c>
      <c r="X86" s="37"/>
      <c r="Y86" s="33">
        <f t="shared" si="5"/>
        <v>7</v>
      </c>
      <c r="Z86" s="33">
        <f t="shared" si="6"/>
        <v>1</v>
      </c>
      <c r="AA86" s="33">
        <f t="shared" si="7"/>
        <v>0</v>
      </c>
      <c r="AB86" s="33">
        <f t="shared" si="8"/>
        <v>5</v>
      </c>
      <c r="AC86" s="38">
        <f t="shared" si="9"/>
        <v>1</v>
      </c>
    </row>
    <row r="87" spans="1:29" s="1" customFormat="1" x14ac:dyDescent="0.25">
      <c r="A87" s="4" t="s">
        <v>106</v>
      </c>
      <c r="B87" s="4">
        <v>4.5</v>
      </c>
      <c r="C87" s="4" t="s">
        <v>107</v>
      </c>
      <c r="D87" s="4">
        <v>479</v>
      </c>
      <c r="E87" s="3" t="s">
        <v>274</v>
      </c>
      <c r="F87" s="3" t="s">
        <v>275</v>
      </c>
      <c r="G87" s="3"/>
      <c r="H87" s="3">
        <v>4.5999999999999996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X87" s="37"/>
      <c r="Y87" s="33">
        <f t="shared" si="5"/>
        <v>1</v>
      </c>
      <c r="Z87" s="33">
        <f t="shared" si="6"/>
        <v>0</v>
      </c>
      <c r="AA87" s="33">
        <f t="shared" si="7"/>
        <v>1</v>
      </c>
      <c r="AB87" s="33">
        <f t="shared" si="8"/>
        <v>0</v>
      </c>
      <c r="AC87" s="38">
        <f t="shared" si="9"/>
        <v>0</v>
      </c>
    </row>
    <row r="88" spans="1:29" x14ac:dyDescent="0.25">
      <c r="A88" s="4" t="s">
        <v>106</v>
      </c>
      <c r="B88" s="5">
        <v>5.9</v>
      </c>
      <c r="C88" s="5" t="s">
        <v>12</v>
      </c>
      <c r="D88" s="5">
        <v>1648</v>
      </c>
      <c r="E88" s="3" t="s">
        <v>274</v>
      </c>
      <c r="F88" s="3" t="s">
        <v>275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>
        <v>16</v>
      </c>
      <c r="U88" s="3">
        <v>90</v>
      </c>
      <c r="V88" s="3"/>
      <c r="X88" s="37"/>
      <c r="Y88" s="33">
        <f t="shared" si="5"/>
        <v>2</v>
      </c>
      <c r="Z88" s="33">
        <f t="shared" si="6"/>
        <v>0</v>
      </c>
      <c r="AA88" s="33">
        <f t="shared" si="7"/>
        <v>0</v>
      </c>
      <c r="AB88" s="33">
        <f t="shared" si="8"/>
        <v>2</v>
      </c>
      <c r="AC88" s="38">
        <f t="shared" si="9"/>
        <v>0</v>
      </c>
    </row>
    <row r="89" spans="1:29" x14ac:dyDescent="0.25">
      <c r="A89" s="4" t="s">
        <v>122</v>
      </c>
      <c r="B89" s="5">
        <v>1.1000000000000001</v>
      </c>
      <c r="C89" s="5" t="s">
        <v>108</v>
      </c>
      <c r="D89" s="5">
        <v>7.2</v>
      </c>
      <c r="E89" s="3" t="s">
        <v>274</v>
      </c>
      <c r="F89" s="3" t="s">
        <v>275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>
        <v>0.03</v>
      </c>
      <c r="T89" s="3"/>
      <c r="U89" s="3"/>
      <c r="V89" s="3"/>
      <c r="X89" s="37"/>
      <c r="Y89" s="33">
        <f t="shared" si="5"/>
        <v>1</v>
      </c>
      <c r="Z89" s="33">
        <f t="shared" si="6"/>
        <v>0</v>
      </c>
      <c r="AA89" s="33">
        <f t="shared" si="7"/>
        <v>0</v>
      </c>
      <c r="AB89" s="33">
        <f t="shared" si="8"/>
        <v>1</v>
      </c>
      <c r="AC89" s="38">
        <f t="shared" si="9"/>
        <v>0</v>
      </c>
    </row>
    <row r="90" spans="1:29" x14ac:dyDescent="0.25">
      <c r="A90" s="4" t="s">
        <v>122</v>
      </c>
      <c r="B90" s="5">
        <v>2.2999999999999998</v>
      </c>
      <c r="C90" s="5" t="s">
        <v>108</v>
      </c>
      <c r="D90" s="5">
        <v>100</v>
      </c>
      <c r="E90" s="3" t="s">
        <v>274</v>
      </c>
      <c r="F90" s="3" t="s">
        <v>275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>
        <v>0.01</v>
      </c>
      <c r="T90" s="3"/>
      <c r="U90" s="3"/>
      <c r="V90" s="3"/>
      <c r="X90" s="37"/>
      <c r="Y90" s="33">
        <f t="shared" si="5"/>
        <v>1</v>
      </c>
      <c r="Z90" s="33">
        <f t="shared" si="6"/>
        <v>0</v>
      </c>
      <c r="AA90" s="33">
        <f t="shared" si="7"/>
        <v>0</v>
      </c>
      <c r="AB90" s="33">
        <f t="shared" si="8"/>
        <v>1</v>
      </c>
      <c r="AC90" s="38">
        <f t="shared" si="9"/>
        <v>0</v>
      </c>
    </row>
    <row r="91" spans="1:29" x14ac:dyDescent="0.25">
      <c r="A91" s="4" t="s">
        <v>122</v>
      </c>
      <c r="B91" s="5">
        <v>4.0999999999999996</v>
      </c>
      <c r="C91" s="5" t="s">
        <v>108</v>
      </c>
      <c r="D91" s="5">
        <v>28</v>
      </c>
      <c r="E91" s="3" t="s">
        <v>274</v>
      </c>
      <c r="F91" s="3" t="s">
        <v>275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>
        <v>0.01</v>
      </c>
      <c r="T91" s="3"/>
      <c r="U91" s="3"/>
      <c r="V91" s="3"/>
      <c r="X91" s="37"/>
      <c r="Y91" s="33">
        <f t="shared" si="5"/>
        <v>1</v>
      </c>
      <c r="Z91" s="33">
        <f t="shared" si="6"/>
        <v>0</v>
      </c>
      <c r="AA91" s="33">
        <f t="shared" si="7"/>
        <v>0</v>
      </c>
      <c r="AB91" s="33">
        <f t="shared" si="8"/>
        <v>1</v>
      </c>
      <c r="AC91" s="38">
        <f t="shared" si="9"/>
        <v>0</v>
      </c>
    </row>
    <row r="92" spans="1:29" x14ac:dyDescent="0.25">
      <c r="A92" s="4" t="s">
        <v>122</v>
      </c>
      <c r="B92" s="5">
        <v>4.75</v>
      </c>
      <c r="C92" s="5" t="s">
        <v>94</v>
      </c>
      <c r="D92" s="5">
        <v>0</v>
      </c>
      <c r="E92" s="3" t="s">
        <v>274</v>
      </c>
      <c r="F92" s="3" t="s">
        <v>275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>
        <v>0.03</v>
      </c>
      <c r="T92" s="3"/>
      <c r="U92" s="3"/>
      <c r="V92" s="3"/>
      <c r="X92" s="37"/>
      <c r="Y92" s="33">
        <f t="shared" si="5"/>
        <v>1</v>
      </c>
      <c r="Z92" s="33">
        <f t="shared" si="6"/>
        <v>0</v>
      </c>
      <c r="AA92" s="33">
        <f t="shared" si="7"/>
        <v>0</v>
      </c>
      <c r="AB92" s="33">
        <f t="shared" si="8"/>
        <v>1</v>
      </c>
      <c r="AC92" s="38">
        <f t="shared" si="9"/>
        <v>0</v>
      </c>
    </row>
    <row r="93" spans="1:29" x14ac:dyDescent="0.25">
      <c r="A93" s="4" t="s">
        <v>109</v>
      </c>
      <c r="B93" s="5">
        <v>1.1000000000000001</v>
      </c>
      <c r="C93" s="5" t="s">
        <v>12</v>
      </c>
      <c r="D93" s="5">
        <v>0</v>
      </c>
      <c r="E93" s="3" t="s">
        <v>270</v>
      </c>
      <c r="F93" s="3" t="s">
        <v>275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>
        <v>2.1999999999999999E-2</v>
      </c>
      <c r="T93" s="3"/>
      <c r="U93" s="3"/>
      <c r="V93" s="3"/>
      <c r="X93" s="37"/>
      <c r="Y93" s="33">
        <f t="shared" si="5"/>
        <v>1</v>
      </c>
      <c r="Z93" s="33">
        <f t="shared" si="6"/>
        <v>0</v>
      </c>
      <c r="AA93" s="33">
        <f t="shared" si="7"/>
        <v>0</v>
      </c>
      <c r="AB93" s="33">
        <f t="shared" si="8"/>
        <v>1</v>
      </c>
      <c r="AC93" s="38">
        <f t="shared" si="9"/>
        <v>0</v>
      </c>
    </row>
    <row r="94" spans="1:29" x14ac:dyDescent="0.25">
      <c r="A94" s="4" t="s">
        <v>109</v>
      </c>
      <c r="B94" s="5">
        <v>2.1</v>
      </c>
      <c r="C94" s="5" t="s">
        <v>110</v>
      </c>
      <c r="D94" s="5">
        <v>5.0999999999999996</v>
      </c>
      <c r="E94" s="3" t="s">
        <v>270</v>
      </c>
      <c r="F94" s="3" t="s">
        <v>275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X94" s="37"/>
      <c r="Y94" s="33">
        <f t="shared" si="5"/>
        <v>0</v>
      </c>
      <c r="Z94" s="33">
        <f t="shared" si="6"/>
        <v>0</v>
      </c>
      <c r="AA94" s="33">
        <f t="shared" si="7"/>
        <v>0</v>
      </c>
      <c r="AB94" s="33">
        <f t="shared" si="8"/>
        <v>0</v>
      </c>
      <c r="AC94" s="38">
        <f t="shared" si="9"/>
        <v>0</v>
      </c>
    </row>
    <row r="95" spans="1:29" x14ac:dyDescent="0.25">
      <c r="A95" s="4" t="s">
        <v>109</v>
      </c>
      <c r="B95" s="5">
        <v>3.1</v>
      </c>
      <c r="C95" s="5" t="s">
        <v>111</v>
      </c>
      <c r="D95" s="5">
        <v>8.8000000000000007</v>
      </c>
      <c r="E95" s="3" t="s">
        <v>270</v>
      </c>
      <c r="F95" s="3" t="s">
        <v>275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X95" s="37"/>
      <c r="Y95" s="33">
        <f t="shared" si="5"/>
        <v>0</v>
      </c>
      <c r="Z95" s="33">
        <f t="shared" si="6"/>
        <v>0</v>
      </c>
      <c r="AA95" s="33">
        <f t="shared" si="7"/>
        <v>0</v>
      </c>
      <c r="AB95" s="33">
        <f t="shared" si="8"/>
        <v>0</v>
      </c>
      <c r="AC95" s="38">
        <f t="shared" si="9"/>
        <v>0</v>
      </c>
    </row>
    <row r="96" spans="1:29" x14ac:dyDescent="0.25">
      <c r="A96" s="4" t="s">
        <v>112</v>
      </c>
      <c r="B96" s="4">
        <v>2.25</v>
      </c>
      <c r="C96" s="4" t="s">
        <v>17</v>
      </c>
      <c r="D96" s="4">
        <v>280</v>
      </c>
      <c r="E96" s="3" t="s">
        <v>274</v>
      </c>
      <c r="F96" s="3" t="s">
        <v>275</v>
      </c>
      <c r="G96" s="3"/>
      <c r="H96" s="3">
        <v>0.2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X96" s="37"/>
      <c r="Y96" s="33">
        <f t="shared" si="5"/>
        <v>1</v>
      </c>
      <c r="Z96" s="33">
        <f t="shared" si="6"/>
        <v>0</v>
      </c>
      <c r="AA96" s="33">
        <f t="shared" si="7"/>
        <v>1</v>
      </c>
      <c r="AB96" s="33">
        <f t="shared" si="8"/>
        <v>0</v>
      </c>
      <c r="AC96" s="38">
        <f t="shared" si="9"/>
        <v>0</v>
      </c>
    </row>
    <row r="97" spans="1:29" x14ac:dyDescent="0.25">
      <c r="A97" s="4" t="s">
        <v>112</v>
      </c>
      <c r="B97" s="4">
        <v>2.6</v>
      </c>
      <c r="C97" s="4" t="s">
        <v>113</v>
      </c>
      <c r="D97" s="4">
        <v>1200</v>
      </c>
      <c r="E97" s="3" t="s">
        <v>274</v>
      </c>
      <c r="F97" s="3" t="s">
        <v>275</v>
      </c>
      <c r="G97" s="3">
        <v>12</v>
      </c>
      <c r="H97" s="3">
        <v>15</v>
      </c>
      <c r="I97" s="3">
        <v>1.8</v>
      </c>
      <c r="J97" s="3"/>
      <c r="K97" s="3"/>
      <c r="L97" s="3"/>
      <c r="M97" s="3">
        <v>10</v>
      </c>
      <c r="N97" s="3">
        <v>0.9</v>
      </c>
      <c r="O97" s="3"/>
      <c r="P97" s="3"/>
      <c r="Q97" s="3"/>
      <c r="R97" s="3"/>
      <c r="S97" s="3"/>
      <c r="T97" s="3"/>
      <c r="U97" s="3"/>
      <c r="V97" s="3">
        <v>0.7</v>
      </c>
      <c r="X97" s="37"/>
      <c r="Y97" s="33">
        <f t="shared" si="5"/>
        <v>6</v>
      </c>
      <c r="Z97" s="33">
        <f t="shared" si="6"/>
        <v>1</v>
      </c>
      <c r="AA97" s="33">
        <f t="shared" si="7"/>
        <v>4</v>
      </c>
      <c r="AB97" s="33">
        <f t="shared" si="8"/>
        <v>0</v>
      </c>
      <c r="AC97" s="38">
        <f t="shared" si="9"/>
        <v>1</v>
      </c>
    </row>
    <row r="98" spans="1:29" x14ac:dyDescent="0.25">
      <c r="A98" s="4" t="s">
        <v>112</v>
      </c>
      <c r="B98" s="4">
        <v>4.5</v>
      </c>
      <c r="C98" s="4" t="s">
        <v>114</v>
      </c>
      <c r="D98" s="4">
        <v>185</v>
      </c>
      <c r="E98" s="3" t="s">
        <v>274</v>
      </c>
      <c r="F98" s="3" t="s">
        <v>275</v>
      </c>
      <c r="G98" s="3">
        <v>21</v>
      </c>
      <c r="H98" s="3">
        <v>3.2</v>
      </c>
      <c r="I98" s="3"/>
      <c r="J98" s="3"/>
      <c r="K98" s="3">
        <v>5.7</v>
      </c>
      <c r="L98" s="3"/>
      <c r="M98" s="3">
        <v>7.4</v>
      </c>
      <c r="N98" s="3"/>
      <c r="O98" s="3"/>
      <c r="P98" s="3">
        <v>0.1</v>
      </c>
      <c r="Q98" s="3"/>
      <c r="R98" s="3"/>
      <c r="S98" s="3"/>
      <c r="T98" s="3"/>
      <c r="U98" s="3"/>
      <c r="V98" s="3"/>
      <c r="X98" s="37"/>
      <c r="Y98" s="33">
        <f t="shared" si="5"/>
        <v>5</v>
      </c>
      <c r="Z98" s="33">
        <f t="shared" si="6"/>
        <v>1</v>
      </c>
      <c r="AA98" s="33">
        <f t="shared" si="7"/>
        <v>3</v>
      </c>
      <c r="AB98" s="33">
        <f t="shared" si="8"/>
        <v>1</v>
      </c>
      <c r="AC98" s="38">
        <f t="shared" si="9"/>
        <v>0</v>
      </c>
    </row>
    <row r="99" spans="1:29" x14ac:dyDescent="0.25">
      <c r="A99" s="4" t="s">
        <v>115</v>
      </c>
      <c r="B99" s="4">
        <v>4.5</v>
      </c>
      <c r="C99" s="4" t="s">
        <v>116</v>
      </c>
      <c r="D99" s="4">
        <v>4.0999999999999996</v>
      </c>
      <c r="E99" s="3" t="s">
        <v>270</v>
      </c>
      <c r="F99" s="3" t="s">
        <v>275</v>
      </c>
      <c r="G99" s="3"/>
      <c r="H99" s="3"/>
      <c r="I99" s="3"/>
      <c r="J99" s="3"/>
      <c r="K99" s="3"/>
      <c r="L99" s="3"/>
      <c r="M99" s="3"/>
      <c r="N99" s="3"/>
      <c r="O99" s="3"/>
      <c r="P99" s="3">
        <v>1.6E-2</v>
      </c>
      <c r="Q99" s="3"/>
      <c r="R99" s="3"/>
      <c r="S99" s="3">
        <v>0.5</v>
      </c>
      <c r="T99" s="3"/>
      <c r="U99" s="3"/>
      <c r="V99" s="3"/>
      <c r="X99" s="37" t="s">
        <v>115</v>
      </c>
      <c r="Y99" s="33">
        <f t="shared" si="5"/>
        <v>2</v>
      </c>
      <c r="Z99" s="33">
        <f t="shared" si="6"/>
        <v>0</v>
      </c>
      <c r="AA99" s="33">
        <f t="shared" si="7"/>
        <v>0</v>
      </c>
      <c r="AB99" s="33">
        <f t="shared" si="8"/>
        <v>2</v>
      </c>
      <c r="AC99" s="38">
        <f t="shared" si="9"/>
        <v>0</v>
      </c>
    </row>
    <row r="100" spans="1:29" x14ac:dyDescent="0.25">
      <c r="A100" s="4" t="s">
        <v>117</v>
      </c>
      <c r="B100" s="4">
        <v>1.8</v>
      </c>
      <c r="C100" s="4" t="s">
        <v>118</v>
      </c>
      <c r="D100" s="4">
        <v>3.2</v>
      </c>
      <c r="E100" s="3" t="s">
        <v>270</v>
      </c>
      <c r="F100" s="3" t="s">
        <v>275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>
        <v>0.2</v>
      </c>
      <c r="T100" s="3"/>
      <c r="U100" s="3"/>
      <c r="V100" s="3"/>
      <c r="X100" s="37" t="s">
        <v>117</v>
      </c>
      <c r="Y100" s="33">
        <f t="shared" si="5"/>
        <v>1</v>
      </c>
      <c r="Z100" s="33">
        <f t="shared" si="6"/>
        <v>0</v>
      </c>
      <c r="AA100" s="33">
        <f t="shared" si="7"/>
        <v>0</v>
      </c>
      <c r="AB100" s="33">
        <f t="shared" si="8"/>
        <v>1</v>
      </c>
      <c r="AC100" s="38">
        <f t="shared" si="9"/>
        <v>0</v>
      </c>
    </row>
    <row r="101" spans="1:29" x14ac:dyDescent="0.25">
      <c r="X101" s="37"/>
      <c r="Y101" s="33"/>
      <c r="Z101" s="33"/>
      <c r="AA101" s="33"/>
      <c r="AB101" s="33"/>
      <c r="AC101" s="39"/>
    </row>
    <row r="102" spans="1:29" s="6" customFormat="1" x14ac:dyDescent="0.25">
      <c r="A102" s="48" t="s">
        <v>284</v>
      </c>
      <c r="B102" s="48"/>
      <c r="C102" s="48"/>
      <c r="D102" s="48"/>
      <c r="E102" s="28"/>
      <c r="F102" s="28"/>
      <c r="X102" s="37"/>
      <c r="Y102" s="33"/>
      <c r="Z102" s="33"/>
      <c r="AA102" s="33"/>
      <c r="AB102" s="33"/>
      <c r="AC102" s="40"/>
    </row>
    <row r="103" spans="1:29" ht="30" x14ac:dyDescent="0.25">
      <c r="A103" s="1" t="s">
        <v>0</v>
      </c>
      <c r="B103" s="1"/>
      <c r="C103" s="1"/>
      <c r="D103" s="1"/>
      <c r="E103" s="1"/>
      <c r="F103" s="1"/>
      <c r="G103" s="1" t="s">
        <v>1</v>
      </c>
      <c r="H103" s="1" t="s">
        <v>123</v>
      </c>
      <c r="I103" s="1" t="s">
        <v>124</v>
      </c>
      <c r="J103" s="1" t="s">
        <v>125</v>
      </c>
      <c r="K103" s="1" t="s">
        <v>126</v>
      </c>
      <c r="L103" s="1" t="s">
        <v>127</v>
      </c>
      <c r="M103" s="1" t="s">
        <v>128</v>
      </c>
      <c r="N103" s="1" t="s">
        <v>129</v>
      </c>
      <c r="O103" s="1" t="s">
        <v>130</v>
      </c>
      <c r="P103" s="1" t="s">
        <v>131</v>
      </c>
      <c r="Q103" s="1" t="s">
        <v>2</v>
      </c>
      <c r="R103" s="18" t="s">
        <v>155</v>
      </c>
      <c r="S103" s="1" t="s">
        <v>132</v>
      </c>
      <c r="T103" s="1" t="s">
        <v>3</v>
      </c>
      <c r="U103" s="1" t="s">
        <v>133</v>
      </c>
      <c r="V103" s="1" t="s">
        <v>4</v>
      </c>
      <c r="X103" s="37" t="s">
        <v>0</v>
      </c>
      <c r="Y103" s="33" t="s">
        <v>154</v>
      </c>
      <c r="Z103" s="33" t="s">
        <v>1</v>
      </c>
      <c r="AA103" s="33" t="s">
        <v>240</v>
      </c>
      <c r="AB103" s="33" t="s">
        <v>243</v>
      </c>
      <c r="AC103" s="39" t="s">
        <v>4</v>
      </c>
    </row>
    <row r="104" spans="1:29" x14ac:dyDescent="0.25">
      <c r="B104"/>
      <c r="C104"/>
      <c r="D104"/>
      <c r="E104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X104" s="37"/>
      <c r="Y104" s="33"/>
      <c r="Z104" s="33"/>
      <c r="AA104" s="33"/>
      <c r="AB104" s="33"/>
      <c r="AC104" s="39"/>
    </row>
    <row r="105" spans="1:29" customFormat="1" x14ac:dyDescent="0.25">
      <c r="A105" t="s">
        <v>13</v>
      </c>
      <c r="B105">
        <v>9999</v>
      </c>
      <c r="F105" s="2"/>
      <c r="G105">
        <f>MAX(G7:G10)</f>
        <v>0</v>
      </c>
      <c r="H105">
        <f t="shared" ref="H105:V105" si="10">MAX(H7:H10)</f>
        <v>3.3</v>
      </c>
      <c r="I105">
        <f t="shared" si="10"/>
        <v>0</v>
      </c>
      <c r="J105">
        <f t="shared" si="10"/>
        <v>0</v>
      </c>
      <c r="K105">
        <f t="shared" si="10"/>
        <v>0</v>
      </c>
      <c r="L105">
        <f t="shared" si="10"/>
        <v>0</v>
      </c>
      <c r="M105">
        <f t="shared" si="10"/>
        <v>0</v>
      </c>
      <c r="N105">
        <f t="shared" si="10"/>
        <v>0</v>
      </c>
      <c r="O105">
        <f t="shared" si="10"/>
        <v>0.02</v>
      </c>
      <c r="P105">
        <f t="shared" si="10"/>
        <v>3.5000000000000003E-2</v>
      </c>
      <c r="Q105">
        <f t="shared" si="10"/>
        <v>0</v>
      </c>
      <c r="R105">
        <f t="shared" si="10"/>
        <v>0</v>
      </c>
      <c r="S105">
        <f t="shared" si="10"/>
        <v>1.4</v>
      </c>
      <c r="T105">
        <f t="shared" si="10"/>
        <v>0</v>
      </c>
      <c r="U105">
        <f t="shared" si="10"/>
        <v>0</v>
      </c>
      <c r="V105">
        <f t="shared" si="10"/>
        <v>0.11</v>
      </c>
      <c r="X105" s="37" t="s">
        <v>13</v>
      </c>
      <c r="Y105" s="33">
        <f>COUNTIF(G105:V105,"&gt;0")</f>
        <v>5</v>
      </c>
      <c r="Z105" s="33">
        <f t="shared" si="6"/>
        <v>0</v>
      </c>
      <c r="AA105" s="33">
        <f t="shared" si="7"/>
        <v>1</v>
      </c>
      <c r="AB105" s="33">
        <f t="shared" ref="AB105:AB115" si="11">COUNTIF(O105:U105,"&gt;0")</f>
        <v>3</v>
      </c>
      <c r="AC105" s="38">
        <f t="shared" ref="AC105:AC115" si="12">COUNTIF(V105,"&gt;0")</f>
        <v>1</v>
      </c>
    </row>
    <row r="106" spans="1:29" customFormat="1" ht="14.25" customHeight="1" x14ac:dyDescent="0.25">
      <c r="A106" t="s">
        <v>25</v>
      </c>
      <c r="B106">
        <v>9999</v>
      </c>
      <c r="G106">
        <f>MAX(G17:G18)</f>
        <v>0</v>
      </c>
      <c r="H106">
        <f t="shared" ref="H106:V106" si="13">MAX(H17:H18)</f>
        <v>0.03</v>
      </c>
      <c r="I106">
        <f t="shared" si="13"/>
        <v>0</v>
      </c>
      <c r="J106">
        <f t="shared" si="13"/>
        <v>0</v>
      </c>
      <c r="K106">
        <f t="shared" si="13"/>
        <v>0</v>
      </c>
      <c r="L106">
        <f t="shared" si="13"/>
        <v>0</v>
      </c>
      <c r="M106">
        <f t="shared" si="13"/>
        <v>0</v>
      </c>
      <c r="N106">
        <f t="shared" si="13"/>
        <v>0</v>
      </c>
      <c r="O106">
        <f t="shared" si="13"/>
        <v>0</v>
      </c>
      <c r="P106">
        <f t="shared" si="13"/>
        <v>0</v>
      </c>
      <c r="Q106">
        <f t="shared" si="13"/>
        <v>0</v>
      </c>
      <c r="R106">
        <f t="shared" si="13"/>
        <v>0</v>
      </c>
      <c r="S106">
        <f t="shared" si="13"/>
        <v>0</v>
      </c>
      <c r="T106">
        <f t="shared" si="13"/>
        <v>0</v>
      </c>
      <c r="U106">
        <f t="shared" si="13"/>
        <v>0</v>
      </c>
      <c r="V106">
        <f t="shared" si="13"/>
        <v>0</v>
      </c>
      <c r="X106" s="37" t="s">
        <v>25</v>
      </c>
      <c r="Y106" s="33">
        <f t="shared" si="5"/>
        <v>1</v>
      </c>
      <c r="Z106" s="33">
        <f t="shared" si="6"/>
        <v>0</v>
      </c>
      <c r="AA106" s="33">
        <f t="shared" si="7"/>
        <v>1</v>
      </c>
      <c r="AB106" s="33">
        <f t="shared" si="11"/>
        <v>0</v>
      </c>
      <c r="AC106" s="38">
        <f t="shared" si="12"/>
        <v>0</v>
      </c>
    </row>
    <row r="107" spans="1:29" customFormat="1" hidden="1" x14ac:dyDescent="0.25">
      <c r="A107" t="s">
        <v>46</v>
      </c>
      <c r="B107">
        <v>9999</v>
      </c>
      <c r="G107">
        <f t="shared" ref="G107:V107" si="14">MAX(G9:G12)</f>
        <v>0</v>
      </c>
      <c r="H107">
        <f t="shared" si="14"/>
        <v>3.3</v>
      </c>
      <c r="I107">
        <f t="shared" si="14"/>
        <v>0</v>
      </c>
      <c r="J107">
        <f t="shared" si="14"/>
        <v>0</v>
      </c>
      <c r="K107">
        <f t="shared" si="14"/>
        <v>0</v>
      </c>
      <c r="L107">
        <f t="shared" si="14"/>
        <v>0</v>
      </c>
      <c r="M107">
        <f t="shared" si="14"/>
        <v>0</v>
      </c>
      <c r="N107">
        <f t="shared" si="14"/>
        <v>0</v>
      </c>
      <c r="O107">
        <f t="shared" si="14"/>
        <v>0.02</v>
      </c>
      <c r="P107">
        <f t="shared" si="14"/>
        <v>3.5000000000000003E-2</v>
      </c>
      <c r="Q107">
        <f t="shared" si="14"/>
        <v>0</v>
      </c>
      <c r="R107">
        <f t="shared" si="14"/>
        <v>0</v>
      </c>
      <c r="S107">
        <f t="shared" si="14"/>
        <v>0.11</v>
      </c>
      <c r="T107">
        <f t="shared" si="14"/>
        <v>0</v>
      </c>
      <c r="U107">
        <f t="shared" si="14"/>
        <v>0</v>
      </c>
      <c r="V107">
        <f t="shared" si="14"/>
        <v>0</v>
      </c>
      <c r="X107" s="37" t="s">
        <v>46</v>
      </c>
      <c r="Y107" s="33">
        <f t="shared" si="5"/>
        <v>4</v>
      </c>
      <c r="Z107" s="33">
        <f t="shared" si="6"/>
        <v>0</v>
      </c>
      <c r="AA107" s="33">
        <f t="shared" si="7"/>
        <v>1</v>
      </c>
      <c r="AB107" s="33">
        <f t="shared" si="11"/>
        <v>3</v>
      </c>
      <c r="AC107" s="38">
        <f t="shared" si="12"/>
        <v>0</v>
      </c>
    </row>
    <row r="108" spans="1:29" customFormat="1" x14ac:dyDescent="0.25">
      <c r="A108" t="s">
        <v>46</v>
      </c>
      <c r="B108">
        <v>9999</v>
      </c>
      <c r="G108">
        <f>MAX(G33:G34)</f>
        <v>0</v>
      </c>
      <c r="H108">
        <f t="shared" ref="H108:V108" si="15">MAX(H33:H34)</f>
        <v>0</v>
      </c>
      <c r="I108">
        <f t="shared" si="15"/>
        <v>0</v>
      </c>
      <c r="J108">
        <f t="shared" si="15"/>
        <v>0</v>
      </c>
      <c r="K108">
        <f t="shared" si="15"/>
        <v>0</v>
      </c>
      <c r="L108">
        <f t="shared" si="15"/>
        <v>0</v>
      </c>
      <c r="M108">
        <f t="shared" si="15"/>
        <v>0</v>
      </c>
      <c r="N108">
        <f t="shared" si="15"/>
        <v>0</v>
      </c>
      <c r="O108">
        <f t="shared" si="15"/>
        <v>0</v>
      </c>
      <c r="P108">
        <f t="shared" si="15"/>
        <v>0</v>
      </c>
      <c r="Q108">
        <f t="shared" si="15"/>
        <v>0</v>
      </c>
      <c r="R108">
        <f t="shared" si="15"/>
        <v>0</v>
      </c>
      <c r="S108">
        <f t="shared" si="15"/>
        <v>0</v>
      </c>
      <c r="T108">
        <f t="shared" si="15"/>
        <v>0</v>
      </c>
      <c r="U108">
        <f t="shared" si="15"/>
        <v>0</v>
      </c>
      <c r="V108">
        <f t="shared" si="15"/>
        <v>0</v>
      </c>
      <c r="X108" s="37" t="s">
        <v>46</v>
      </c>
      <c r="Y108" s="33">
        <f t="shared" si="5"/>
        <v>0</v>
      </c>
      <c r="Z108" s="33">
        <f t="shared" si="6"/>
        <v>0</v>
      </c>
      <c r="AA108" s="33">
        <f t="shared" si="7"/>
        <v>0</v>
      </c>
      <c r="AB108" s="33">
        <f t="shared" si="11"/>
        <v>0</v>
      </c>
      <c r="AC108" s="38">
        <f t="shared" si="12"/>
        <v>0</v>
      </c>
    </row>
    <row r="109" spans="1:29" customFormat="1" x14ac:dyDescent="0.25">
      <c r="A109" t="s">
        <v>48</v>
      </c>
      <c r="B109">
        <v>9999</v>
      </c>
      <c r="G109">
        <f>MAX(G36:G38)</f>
        <v>0</v>
      </c>
      <c r="H109">
        <f t="shared" ref="H109:V109" si="16">MAX(H36:H38)</f>
        <v>0</v>
      </c>
      <c r="I109">
        <f t="shared" si="16"/>
        <v>0</v>
      </c>
      <c r="J109">
        <f t="shared" si="16"/>
        <v>0</v>
      </c>
      <c r="K109">
        <f t="shared" si="16"/>
        <v>0</v>
      </c>
      <c r="L109">
        <f t="shared" si="16"/>
        <v>0</v>
      </c>
      <c r="M109">
        <f t="shared" si="16"/>
        <v>0</v>
      </c>
      <c r="N109">
        <f t="shared" si="16"/>
        <v>0</v>
      </c>
      <c r="O109">
        <f t="shared" si="16"/>
        <v>0</v>
      </c>
      <c r="P109">
        <f t="shared" si="16"/>
        <v>0</v>
      </c>
      <c r="Q109">
        <f t="shared" si="16"/>
        <v>0</v>
      </c>
      <c r="R109">
        <f t="shared" si="16"/>
        <v>0</v>
      </c>
      <c r="S109">
        <f t="shared" si="16"/>
        <v>1.4</v>
      </c>
      <c r="T109">
        <f t="shared" si="16"/>
        <v>0</v>
      </c>
      <c r="U109">
        <f t="shared" si="16"/>
        <v>0</v>
      </c>
      <c r="V109">
        <f t="shared" si="16"/>
        <v>6.7</v>
      </c>
      <c r="X109" s="37" t="s">
        <v>48</v>
      </c>
      <c r="Y109" s="33">
        <f t="shared" si="5"/>
        <v>2</v>
      </c>
      <c r="Z109" s="33">
        <f t="shared" si="6"/>
        <v>0</v>
      </c>
      <c r="AA109" s="33">
        <f t="shared" si="7"/>
        <v>0</v>
      </c>
      <c r="AB109" s="33">
        <f t="shared" si="11"/>
        <v>1</v>
      </c>
      <c r="AC109" s="38">
        <f t="shared" si="12"/>
        <v>1</v>
      </c>
    </row>
    <row r="110" spans="1:29" customFormat="1" x14ac:dyDescent="0.25">
      <c r="A110" t="s">
        <v>84</v>
      </c>
      <c r="B110">
        <v>9999</v>
      </c>
      <c r="G110">
        <f>MAX(G67:G69)</f>
        <v>14</v>
      </c>
      <c r="H110">
        <f t="shared" ref="H110:V110" si="17">MAX(H67:H69)</f>
        <v>0</v>
      </c>
      <c r="I110">
        <f t="shared" si="17"/>
        <v>0</v>
      </c>
      <c r="J110">
        <f t="shared" si="17"/>
        <v>0</v>
      </c>
      <c r="K110">
        <f t="shared" si="17"/>
        <v>0</v>
      </c>
      <c r="L110">
        <f t="shared" si="17"/>
        <v>0</v>
      </c>
      <c r="M110">
        <f t="shared" si="17"/>
        <v>21</v>
      </c>
      <c r="N110">
        <f t="shared" si="17"/>
        <v>0</v>
      </c>
      <c r="O110">
        <f t="shared" si="17"/>
        <v>0</v>
      </c>
      <c r="P110">
        <f t="shared" si="17"/>
        <v>0</v>
      </c>
      <c r="Q110">
        <f t="shared" si="17"/>
        <v>0</v>
      </c>
      <c r="R110">
        <f t="shared" si="17"/>
        <v>0.33</v>
      </c>
      <c r="S110">
        <f t="shared" si="17"/>
        <v>4.3999999999999997E-2</v>
      </c>
      <c r="T110">
        <f t="shared" si="17"/>
        <v>0.33</v>
      </c>
      <c r="U110">
        <f t="shared" si="17"/>
        <v>0.78</v>
      </c>
      <c r="V110">
        <f t="shared" si="17"/>
        <v>0</v>
      </c>
      <c r="X110" s="37" t="s">
        <v>84</v>
      </c>
      <c r="Y110" s="33">
        <f t="shared" si="5"/>
        <v>6</v>
      </c>
      <c r="Z110" s="33">
        <f t="shared" si="6"/>
        <v>1</v>
      </c>
      <c r="AA110" s="33">
        <f t="shared" si="7"/>
        <v>1</v>
      </c>
      <c r="AB110" s="33">
        <f t="shared" si="11"/>
        <v>4</v>
      </c>
      <c r="AC110" s="38">
        <f t="shared" si="12"/>
        <v>0</v>
      </c>
    </row>
    <row r="111" spans="1:29" customFormat="1" x14ac:dyDescent="0.25">
      <c r="A111" t="s">
        <v>105</v>
      </c>
      <c r="B111">
        <v>9999</v>
      </c>
      <c r="G111">
        <f>MAX(G85:G86)</f>
        <v>66</v>
      </c>
      <c r="H111">
        <f t="shared" ref="H111:V111" si="18">MAX(H85:H86)</f>
        <v>38</v>
      </c>
      <c r="I111">
        <f t="shared" si="18"/>
        <v>140</v>
      </c>
      <c r="J111">
        <f t="shared" si="18"/>
        <v>200</v>
      </c>
      <c r="K111">
        <f t="shared" si="18"/>
        <v>88</v>
      </c>
      <c r="L111">
        <f t="shared" si="18"/>
        <v>0</v>
      </c>
      <c r="M111">
        <f t="shared" si="18"/>
        <v>73</v>
      </c>
      <c r="N111">
        <f t="shared" si="18"/>
        <v>24</v>
      </c>
      <c r="O111">
        <f t="shared" si="18"/>
        <v>0.06</v>
      </c>
      <c r="P111">
        <f t="shared" si="18"/>
        <v>0.27</v>
      </c>
      <c r="Q111">
        <f t="shared" si="18"/>
        <v>0</v>
      </c>
      <c r="R111">
        <f t="shared" si="18"/>
        <v>0.2</v>
      </c>
      <c r="S111">
        <f t="shared" si="18"/>
        <v>0.05</v>
      </c>
      <c r="T111">
        <f t="shared" si="18"/>
        <v>1600</v>
      </c>
      <c r="U111">
        <f t="shared" si="18"/>
        <v>880</v>
      </c>
      <c r="V111">
        <f t="shared" si="18"/>
        <v>44</v>
      </c>
      <c r="X111" s="37" t="s">
        <v>105</v>
      </c>
      <c r="Y111" s="33">
        <f t="shared" si="5"/>
        <v>14</v>
      </c>
      <c r="Z111" s="33">
        <f t="shared" si="6"/>
        <v>1</v>
      </c>
      <c r="AA111" s="33">
        <f t="shared" si="7"/>
        <v>6</v>
      </c>
      <c r="AB111" s="33">
        <f t="shared" si="11"/>
        <v>6</v>
      </c>
      <c r="AC111" s="38">
        <f t="shared" si="12"/>
        <v>1</v>
      </c>
    </row>
    <row r="112" spans="1:29" customFormat="1" x14ac:dyDescent="0.25">
      <c r="A112" t="s">
        <v>106</v>
      </c>
      <c r="B112">
        <v>9999</v>
      </c>
      <c r="G112">
        <f>MAX(G87:G88)</f>
        <v>0</v>
      </c>
      <c r="H112">
        <f t="shared" ref="H112:V112" si="19">MAX(H87:H88)</f>
        <v>4.5999999999999996</v>
      </c>
      <c r="I112">
        <f t="shared" si="19"/>
        <v>0</v>
      </c>
      <c r="J112">
        <f t="shared" si="19"/>
        <v>0</v>
      </c>
      <c r="K112">
        <f t="shared" si="19"/>
        <v>0</v>
      </c>
      <c r="L112">
        <f t="shared" si="19"/>
        <v>0</v>
      </c>
      <c r="M112">
        <f t="shared" si="19"/>
        <v>0</v>
      </c>
      <c r="N112">
        <f t="shared" si="19"/>
        <v>0</v>
      </c>
      <c r="O112">
        <f t="shared" si="19"/>
        <v>0</v>
      </c>
      <c r="P112">
        <f t="shared" si="19"/>
        <v>0</v>
      </c>
      <c r="Q112">
        <f t="shared" si="19"/>
        <v>0</v>
      </c>
      <c r="R112">
        <f t="shared" si="19"/>
        <v>0</v>
      </c>
      <c r="S112">
        <f t="shared" si="19"/>
        <v>0</v>
      </c>
      <c r="T112">
        <f t="shared" si="19"/>
        <v>16</v>
      </c>
      <c r="U112">
        <f t="shared" si="19"/>
        <v>90</v>
      </c>
      <c r="V112">
        <f t="shared" si="19"/>
        <v>0</v>
      </c>
      <c r="X112" s="37" t="s">
        <v>106</v>
      </c>
      <c r="Y112" s="33">
        <f t="shared" si="5"/>
        <v>3</v>
      </c>
      <c r="Z112" s="33">
        <f t="shared" si="6"/>
        <v>0</v>
      </c>
      <c r="AA112" s="33">
        <f t="shared" si="7"/>
        <v>1</v>
      </c>
      <c r="AB112" s="33">
        <f t="shared" si="11"/>
        <v>2</v>
      </c>
      <c r="AC112" s="38">
        <f t="shared" si="12"/>
        <v>0</v>
      </c>
    </row>
    <row r="113" spans="1:29" customFormat="1" x14ac:dyDescent="0.25">
      <c r="A113" t="s">
        <v>122</v>
      </c>
      <c r="B113">
        <v>9999</v>
      </c>
      <c r="G113">
        <f>MAX(G89:G92)</f>
        <v>0</v>
      </c>
      <c r="H113">
        <f t="shared" ref="H113:V113" si="20">MAX(H89:H92)</f>
        <v>0</v>
      </c>
      <c r="I113">
        <f t="shared" si="20"/>
        <v>0</v>
      </c>
      <c r="J113">
        <f t="shared" si="20"/>
        <v>0</v>
      </c>
      <c r="K113">
        <f t="shared" si="20"/>
        <v>0</v>
      </c>
      <c r="L113">
        <f t="shared" si="20"/>
        <v>0</v>
      </c>
      <c r="M113">
        <f t="shared" si="20"/>
        <v>0</v>
      </c>
      <c r="N113">
        <f t="shared" si="20"/>
        <v>0</v>
      </c>
      <c r="O113">
        <f t="shared" si="20"/>
        <v>0</v>
      </c>
      <c r="P113">
        <f t="shared" si="20"/>
        <v>0</v>
      </c>
      <c r="Q113">
        <f t="shared" si="20"/>
        <v>0</v>
      </c>
      <c r="R113">
        <f t="shared" si="20"/>
        <v>0</v>
      </c>
      <c r="S113">
        <f t="shared" si="20"/>
        <v>0.03</v>
      </c>
      <c r="T113">
        <f t="shared" si="20"/>
        <v>0</v>
      </c>
      <c r="U113">
        <f t="shared" si="20"/>
        <v>0</v>
      </c>
      <c r="V113">
        <f t="shared" si="20"/>
        <v>0</v>
      </c>
      <c r="X113" s="37" t="s">
        <v>122</v>
      </c>
      <c r="Y113" s="33">
        <f t="shared" si="5"/>
        <v>1</v>
      </c>
      <c r="Z113" s="33">
        <f t="shared" si="6"/>
        <v>0</v>
      </c>
      <c r="AA113" s="33">
        <f t="shared" si="7"/>
        <v>0</v>
      </c>
      <c r="AB113" s="33">
        <f t="shared" si="11"/>
        <v>1</v>
      </c>
      <c r="AC113" s="38">
        <f t="shared" si="12"/>
        <v>0</v>
      </c>
    </row>
    <row r="114" spans="1:29" customFormat="1" x14ac:dyDescent="0.25">
      <c r="A114" t="s">
        <v>109</v>
      </c>
      <c r="B114">
        <v>9999</v>
      </c>
      <c r="G114">
        <f>MAX(G93:G95)</f>
        <v>0</v>
      </c>
      <c r="H114">
        <f t="shared" ref="H114:V114" si="21">MAX(H93:H95)</f>
        <v>0</v>
      </c>
      <c r="I114">
        <f t="shared" si="21"/>
        <v>0</v>
      </c>
      <c r="J114">
        <f t="shared" si="21"/>
        <v>0</v>
      </c>
      <c r="K114">
        <f t="shared" si="21"/>
        <v>0</v>
      </c>
      <c r="L114">
        <f t="shared" si="21"/>
        <v>0</v>
      </c>
      <c r="M114">
        <f t="shared" si="21"/>
        <v>0</v>
      </c>
      <c r="N114">
        <f t="shared" si="21"/>
        <v>0</v>
      </c>
      <c r="O114">
        <f t="shared" si="21"/>
        <v>0</v>
      </c>
      <c r="P114">
        <f t="shared" si="21"/>
        <v>0</v>
      </c>
      <c r="Q114">
        <f t="shared" si="21"/>
        <v>0</v>
      </c>
      <c r="R114">
        <f t="shared" si="21"/>
        <v>0</v>
      </c>
      <c r="S114">
        <f t="shared" si="21"/>
        <v>2.1999999999999999E-2</v>
      </c>
      <c r="T114">
        <f t="shared" si="21"/>
        <v>0</v>
      </c>
      <c r="U114">
        <f t="shared" si="21"/>
        <v>0</v>
      </c>
      <c r="V114">
        <f t="shared" si="21"/>
        <v>0</v>
      </c>
      <c r="X114" s="37" t="s">
        <v>109</v>
      </c>
      <c r="Y114" s="33">
        <f t="shared" si="5"/>
        <v>1</v>
      </c>
      <c r="Z114" s="33">
        <f t="shared" si="6"/>
        <v>0</v>
      </c>
      <c r="AA114" s="33">
        <f t="shared" si="7"/>
        <v>0</v>
      </c>
      <c r="AB114" s="33">
        <f t="shared" si="11"/>
        <v>1</v>
      </c>
      <c r="AC114" s="38">
        <f t="shared" si="12"/>
        <v>0</v>
      </c>
    </row>
    <row r="115" spans="1:29" customFormat="1" ht="15.75" thickBot="1" x14ac:dyDescent="0.3">
      <c r="A115" t="s">
        <v>112</v>
      </c>
      <c r="B115">
        <v>9999</v>
      </c>
      <c r="G115">
        <f>MAX(G96:G98)</f>
        <v>21</v>
      </c>
      <c r="H115">
        <f t="shared" ref="H115:V115" si="22">MAX(H96:H98)</f>
        <v>15</v>
      </c>
      <c r="I115">
        <f t="shared" si="22"/>
        <v>1.8</v>
      </c>
      <c r="J115">
        <f t="shared" si="22"/>
        <v>0</v>
      </c>
      <c r="K115">
        <f>MAX(K96:K98)</f>
        <v>5.7</v>
      </c>
      <c r="L115">
        <f t="shared" si="22"/>
        <v>0</v>
      </c>
      <c r="M115">
        <f t="shared" si="22"/>
        <v>10</v>
      </c>
      <c r="N115">
        <f t="shared" si="22"/>
        <v>0.9</v>
      </c>
      <c r="O115">
        <f t="shared" si="22"/>
        <v>0</v>
      </c>
      <c r="P115">
        <f t="shared" si="22"/>
        <v>0.1</v>
      </c>
      <c r="Q115">
        <f t="shared" si="22"/>
        <v>0</v>
      </c>
      <c r="R115">
        <f t="shared" si="22"/>
        <v>0</v>
      </c>
      <c r="S115">
        <f t="shared" si="22"/>
        <v>0</v>
      </c>
      <c r="T115">
        <f t="shared" si="22"/>
        <v>0</v>
      </c>
      <c r="U115">
        <f t="shared" si="22"/>
        <v>0</v>
      </c>
      <c r="V115">
        <f t="shared" si="22"/>
        <v>0.7</v>
      </c>
      <c r="X115" s="41" t="s">
        <v>112</v>
      </c>
      <c r="Y115" s="42">
        <f t="shared" si="5"/>
        <v>8</v>
      </c>
      <c r="Z115" s="42">
        <f t="shared" si="6"/>
        <v>1</v>
      </c>
      <c r="AA115" s="42">
        <f t="shared" si="7"/>
        <v>5</v>
      </c>
      <c r="AB115" s="42">
        <f t="shared" si="11"/>
        <v>1</v>
      </c>
      <c r="AC115" s="43">
        <f t="shared" si="12"/>
        <v>1</v>
      </c>
    </row>
    <row r="116" spans="1:29" x14ac:dyDescent="0.25">
      <c r="B116"/>
      <c r="C116"/>
      <c r="D116"/>
      <c r="E116"/>
      <c r="F116"/>
    </row>
    <row r="117" spans="1:29" x14ac:dyDescent="0.25">
      <c r="B117" s="52" t="s">
        <v>292</v>
      </c>
    </row>
  </sheetData>
  <autoFilter ref="A2:U100"/>
  <mergeCells count="3">
    <mergeCell ref="A102:D102"/>
    <mergeCell ref="G1:V1"/>
    <mergeCell ref="X1:A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21"/>
  <sheetViews>
    <sheetView topLeftCell="B1" workbookViewId="0">
      <selection activeCell="D17" sqref="D17"/>
    </sheetView>
  </sheetViews>
  <sheetFormatPr baseColWidth="10" defaultRowHeight="15" x14ac:dyDescent="0.25"/>
  <cols>
    <col min="1" max="1" width="11.42578125" style="20"/>
    <col min="2" max="2" width="21" style="20" bestFit="1" customWidth="1"/>
    <col min="3" max="3" width="26.42578125" style="20" bestFit="1" customWidth="1"/>
    <col min="4" max="4" width="20.85546875" style="20" bestFit="1" customWidth="1"/>
    <col min="5" max="5" width="23" style="20" bestFit="1" customWidth="1"/>
    <col min="6" max="16384" width="11.42578125" style="20"/>
  </cols>
  <sheetData>
    <row r="1" spans="1:10" x14ac:dyDescent="0.25">
      <c r="B1" s="20" t="s">
        <v>148</v>
      </c>
      <c r="C1" s="20" t="s">
        <v>280</v>
      </c>
      <c r="D1" s="20" t="s">
        <v>281</v>
      </c>
      <c r="E1" s="20" t="s">
        <v>282</v>
      </c>
      <c r="H1" s="8"/>
      <c r="I1" s="23"/>
      <c r="J1" s="23"/>
    </row>
    <row r="2" spans="1:10" x14ac:dyDescent="0.25">
      <c r="A2" s="20" t="s">
        <v>152</v>
      </c>
      <c r="B2" s="20" t="s">
        <v>267</v>
      </c>
      <c r="C2" s="20" t="s">
        <v>140</v>
      </c>
      <c r="D2" s="20">
        <v>90</v>
      </c>
      <c r="E2" s="20">
        <v>0.9</v>
      </c>
      <c r="H2" s="19"/>
      <c r="I2" s="10"/>
      <c r="J2" s="10"/>
    </row>
    <row r="3" spans="1:10" s="27" customFormat="1" x14ac:dyDescent="0.25">
      <c r="A3" s="27" t="s">
        <v>152</v>
      </c>
      <c r="B3" s="27" t="s">
        <v>266</v>
      </c>
      <c r="C3" s="27" t="s">
        <v>141</v>
      </c>
      <c r="D3" s="27">
        <v>40</v>
      </c>
      <c r="E3" s="27">
        <v>0.4</v>
      </c>
      <c r="H3" s="19"/>
      <c r="I3" s="10"/>
      <c r="J3" s="10"/>
    </row>
    <row r="4" spans="1:10" x14ac:dyDescent="0.25">
      <c r="A4" s="20" t="s">
        <v>152</v>
      </c>
      <c r="B4" s="20" t="s">
        <v>139</v>
      </c>
      <c r="C4" s="20" t="s">
        <v>142</v>
      </c>
      <c r="D4" s="20">
        <v>1</v>
      </c>
      <c r="E4" s="20">
        <v>0.05</v>
      </c>
      <c r="G4" s="23"/>
      <c r="H4" s="23"/>
      <c r="I4" s="23"/>
    </row>
    <row r="5" spans="1:10" s="27" customFormat="1" x14ac:dyDescent="0.25">
      <c r="A5" s="27" t="s">
        <v>152</v>
      </c>
      <c r="B5" s="27" t="s">
        <v>138</v>
      </c>
      <c r="C5" s="27" t="s">
        <v>143</v>
      </c>
      <c r="D5" s="27">
        <v>5</v>
      </c>
      <c r="E5" s="27">
        <v>0.7</v>
      </c>
      <c r="G5" s="23"/>
      <c r="H5" s="23"/>
      <c r="I5" s="23"/>
    </row>
    <row r="6" spans="1:10" x14ac:dyDescent="0.25">
      <c r="A6" s="20" t="s">
        <v>152</v>
      </c>
      <c r="B6" s="20" t="s">
        <v>268</v>
      </c>
      <c r="C6" s="20" t="s">
        <v>144</v>
      </c>
      <c r="D6" s="20">
        <v>60</v>
      </c>
      <c r="E6" s="20">
        <v>0.6</v>
      </c>
      <c r="G6" s="23"/>
      <c r="H6" s="15"/>
      <c r="I6" s="9"/>
      <c r="J6" s="9"/>
    </row>
    <row r="7" spans="1:10" x14ac:dyDescent="0.25">
      <c r="A7" s="20" t="s">
        <v>152</v>
      </c>
      <c r="B7" s="20" t="s">
        <v>239</v>
      </c>
      <c r="C7" s="20" t="s">
        <v>140</v>
      </c>
      <c r="D7" s="20">
        <v>10</v>
      </c>
      <c r="E7" s="20">
        <v>0.1</v>
      </c>
      <c r="G7" s="23"/>
      <c r="H7" s="15"/>
      <c r="I7" s="9"/>
      <c r="J7" s="9"/>
    </row>
    <row r="8" spans="1:10" s="27" customFormat="1" x14ac:dyDescent="0.25">
      <c r="A8" s="27" t="s">
        <v>152</v>
      </c>
      <c r="B8" s="27" t="s">
        <v>269</v>
      </c>
      <c r="C8" s="27" t="s">
        <v>143</v>
      </c>
      <c r="D8" s="27">
        <v>70</v>
      </c>
      <c r="E8" s="27">
        <v>0.7</v>
      </c>
      <c r="G8" s="23"/>
      <c r="H8" s="15"/>
      <c r="I8" s="9"/>
      <c r="J8" s="9"/>
    </row>
    <row r="9" spans="1:10" x14ac:dyDescent="0.25">
      <c r="A9" s="20" t="s">
        <v>153</v>
      </c>
      <c r="B9" s="20" t="s">
        <v>145</v>
      </c>
      <c r="C9" s="20" t="s">
        <v>146</v>
      </c>
      <c r="D9" s="20">
        <v>1</v>
      </c>
      <c r="E9" s="20">
        <v>0.01</v>
      </c>
      <c r="G9" s="23"/>
      <c r="H9" s="15"/>
      <c r="I9" s="9"/>
      <c r="J9" s="9"/>
    </row>
    <row r="10" spans="1:10" x14ac:dyDescent="0.25">
      <c r="A10" s="20" t="s">
        <v>153</v>
      </c>
      <c r="B10" s="20" t="s">
        <v>147</v>
      </c>
      <c r="C10" s="20" t="s">
        <v>146</v>
      </c>
      <c r="D10" s="20">
        <v>1</v>
      </c>
      <c r="E10" s="20">
        <v>0.01</v>
      </c>
      <c r="G10" s="23"/>
      <c r="H10" s="15"/>
      <c r="I10" s="23"/>
      <c r="J10" s="23"/>
    </row>
    <row r="11" spans="1:10" x14ac:dyDescent="0.25">
      <c r="A11" s="20" t="s">
        <v>153</v>
      </c>
      <c r="B11" s="20" t="s">
        <v>149</v>
      </c>
      <c r="C11" s="20" t="s">
        <v>146</v>
      </c>
      <c r="D11" s="20">
        <v>1</v>
      </c>
      <c r="E11" s="20">
        <v>0.01</v>
      </c>
      <c r="G11" s="23"/>
      <c r="H11" s="15"/>
      <c r="I11" s="23"/>
      <c r="J11" s="23"/>
    </row>
    <row r="12" spans="1:10" x14ac:dyDescent="0.25">
      <c r="A12" s="20" t="s">
        <v>153</v>
      </c>
      <c r="B12" s="20" t="s">
        <v>150</v>
      </c>
      <c r="C12" s="20" t="s">
        <v>140</v>
      </c>
      <c r="D12" s="20">
        <v>60</v>
      </c>
      <c r="E12" s="20">
        <v>6</v>
      </c>
      <c r="H12" s="8"/>
      <c r="I12" s="23"/>
      <c r="J12" s="23"/>
    </row>
    <row r="13" spans="1:10" x14ac:dyDescent="0.25">
      <c r="A13" s="20" t="s">
        <v>153</v>
      </c>
      <c r="B13" s="20" t="s">
        <v>151</v>
      </c>
      <c r="C13" s="20" t="s">
        <v>146</v>
      </c>
      <c r="D13" s="20">
        <v>1</v>
      </c>
      <c r="E13" s="20">
        <v>0.01</v>
      </c>
      <c r="H13" s="8"/>
      <c r="I13" s="23"/>
      <c r="J13" s="23"/>
    </row>
    <row r="14" spans="1:10" x14ac:dyDescent="0.25">
      <c r="A14" s="20" t="s">
        <v>153</v>
      </c>
      <c r="B14" s="30" t="s">
        <v>3</v>
      </c>
      <c r="C14" s="20" t="s">
        <v>140</v>
      </c>
      <c r="D14" s="20">
        <v>7300</v>
      </c>
      <c r="E14" s="20">
        <v>73</v>
      </c>
      <c r="H14" s="8"/>
      <c r="I14" s="9"/>
      <c r="J14" s="9"/>
    </row>
    <row r="15" spans="1:10" x14ac:dyDescent="0.25">
      <c r="A15" s="20" t="s">
        <v>153</v>
      </c>
      <c r="B15" s="29" t="s">
        <v>133</v>
      </c>
      <c r="C15" s="20" t="s">
        <v>140</v>
      </c>
      <c r="D15" s="20">
        <v>10000</v>
      </c>
      <c r="E15" s="20">
        <v>100</v>
      </c>
      <c r="H15" s="8"/>
      <c r="I15" s="9"/>
      <c r="J15" s="9"/>
    </row>
    <row r="16" spans="1:10" x14ac:dyDescent="0.25">
      <c r="A16" s="20" t="s">
        <v>153</v>
      </c>
      <c r="B16" s="30" t="s">
        <v>4</v>
      </c>
      <c r="C16" s="20" t="s">
        <v>140</v>
      </c>
      <c r="D16" s="20">
        <v>2920</v>
      </c>
      <c r="E16" s="20">
        <v>29.2</v>
      </c>
      <c r="H16" s="8"/>
      <c r="I16" s="9"/>
      <c r="J16" s="9"/>
    </row>
    <row r="17" spans="1:10" x14ac:dyDescent="0.25">
      <c r="A17" s="20" t="s">
        <v>250</v>
      </c>
      <c r="B17" s="29" t="s">
        <v>1</v>
      </c>
      <c r="C17" s="20" t="s">
        <v>283</v>
      </c>
      <c r="D17" s="9">
        <v>10000</v>
      </c>
      <c r="E17" s="9">
        <v>100</v>
      </c>
      <c r="H17" s="8"/>
      <c r="I17" s="23"/>
      <c r="J17" s="23"/>
    </row>
    <row r="18" spans="1:10" s="27" customFormat="1" x14ac:dyDescent="0.25">
      <c r="H18" s="8"/>
      <c r="I18" s="23"/>
      <c r="J18" s="23"/>
    </row>
    <row r="19" spans="1:10" x14ac:dyDescent="0.25">
      <c r="B19" s="29"/>
      <c r="C19" t="s">
        <v>137</v>
      </c>
      <c r="H19" s="8"/>
      <c r="I19" s="23"/>
      <c r="J19" s="23"/>
    </row>
    <row r="20" spans="1:10" x14ac:dyDescent="0.25">
      <c r="B20" s="7"/>
      <c r="C20"/>
      <c r="H20" s="8"/>
      <c r="I20" s="9"/>
      <c r="J20" s="9"/>
    </row>
    <row r="21" spans="1:10" x14ac:dyDescent="0.25">
      <c r="B21" s="30"/>
      <c r="C21" t="s">
        <v>136</v>
      </c>
    </row>
  </sheetData>
  <sortState ref="A1:E22">
    <sortCondition ref="A1:A2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D120"/>
  <sheetViews>
    <sheetView zoomScale="70" zoomScaleNormal="70" workbookViewId="0">
      <selection activeCell="AC6" sqref="AC6"/>
    </sheetView>
  </sheetViews>
  <sheetFormatPr baseColWidth="10" defaultColWidth="14" defaultRowHeight="15" x14ac:dyDescent="0.25"/>
  <cols>
    <col min="1" max="2" width="14" style="2"/>
    <col min="3" max="3" width="21.85546875" style="2" customWidth="1"/>
    <col min="4" max="23" width="14" style="2"/>
    <col min="28" max="28" width="11.85546875" bestFit="1" customWidth="1"/>
    <col min="31" max="16384" width="14" style="2"/>
  </cols>
  <sheetData>
    <row r="1" spans="1:30" ht="15.75" thickBot="1" x14ac:dyDescent="0.3">
      <c r="E1" s="2" t="s">
        <v>295</v>
      </c>
      <c r="F1" s="2" t="s">
        <v>295</v>
      </c>
      <c r="G1" s="48" t="s">
        <v>294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X1" s="53" t="s">
        <v>293</v>
      </c>
      <c r="Y1" s="53"/>
      <c r="Z1" s="53"/>
      <c r="AA1" s="53"/>
      <c r="AB1" s="53"/>
      <c r="AC1" s="53"/>
      <c r="AD1" s="53"/>
    </row>
    <row r="2" spans="1:30" ht="30" x14ac:dyDescent="0.25">
      <c r="A2" s="1" t="s">
        <v>0</v>
      </c>
      <c r="B2" s="1" t="s">
        <v>120</v>
      </c>
      <c r="C2" s="1" t="s">
        <v>134</v>
      </c>
      <c r="D2" s="1" t="s">
        <v>121</v>
      </c>
      <c r="E2" s="1" t="s">
        <v>236</v>
      </c>
      <c r="F2" s="1" t="s">
        <v>235</v>
      </c>
      <c r="G2" s="1" t="s">
        <v>1</v>
      </c>
      <c r="H2" s="1" t="s">
        <v>123</v>
      </c>
      <c r="I2" s="1" t="s">
        <v>124</v>
      </c>
      <c r="J2" s="1" t="s">
        <v>125</v>
      </c>
      <c r="K2" s="1" t="s">
        <v>126</v>
      </c>
      <c r="L2" s="1" t="s">
        <v>127</v>
      </c>
      <c r="M2" s="1" t="s">
        <v>128</v>
      </c>
      <c r="N2" s="1" t="s">
        <v>129</v>
      </c>
      <c r="O2" s="1" t="s">
        <v>130</v>
      </c>
      <c r="P2" s="1" t="s">
        <v>131</v>
      </c>
      <c r="Q2" s="1" t="s">
        <v>2</v>
      </c>
      <c r="R2" s="18" t="s">
        <v>155</v>
      </c>
      <c r="S2" s="1" t="s">
        <v>132</v>
      </c>
      <c r="T2" s="1" t="s">
        <v>3</v>
      </c>
      <c r="U2" s="1" t="s">
        <v>133</v>
      </c>
      <c r="V2" s="1" t="s">
        <v>4</v>
      </c>
      <c r="W2" s="1"/>
      <c r="X2" s="34" t="s">
        <v>0</v>
      </c>
      <c r="Y2" s="35" t="s">
        <v>298</v>
      </c>
      <c r="Z2" s="35" t="s">
        <v>258</v>
      </c>
      <c r="AA2" s="35" t="s">
        <v>259</v>
      </c>
      <c r="AB2" s="35" t="s">
        <v>260</v>
      </c>
      <c r="AC2" s="35"/>
      <c r="AD2" s="44" t="s">
        <v>261</v>
      </c>
    </row>
    <row r="3" spans="1:30" x14ac:dyDescent="0.25">
      <c r="A3" s="3" t="s">
        <v>5</v>
      </c>
      <c r="B3" s="3">
        <v>2</v>
      </c>
      <c r="C3" s="3" t="s">
        <v>6</v>
      </c>
      <c r="D3" s="3">
        <v>32.200000000000003</v>
      </c>
      <c r="E3" s="3" t="s">
        <v>274</v>
      </c>
      <c r="F3" s="3" t="s">
        <v>277</v>
      </c>
      <c r="G3" s="3">
        <f>(COUNTIF('CG-EM_ZNS'!G3,"&gt;100"))*'CG-EM_ZNS'!G3</f>
        <v>0</v>
      </c>
      <c r="H3" s="3">
        <f>(COUNTIF('CG-EM_ZNS'!H3,"&gt;90"))*'CG-EM_ZNS'!H3</f>
        <v>0</v>
      </c>
      <c r="I3" s="3">
        <f>(COUNTIF('CG-EM_ZNS'!I3,"&gt;40"))*'CG-EM_ZNS'!I3</f>
        <v>0</v>
      </c>
      <c r="J3" s="3">
        <f>(COUNTIF('CG-EM_ZNS'!J3,"&gt;1"))*'CG-EM_ZNS'!J3</f>
        <v>0</v>
      </c>
      <c r="K3" s="3">
        <f>(COUNTIF('CG-EM_ZNS'!K3,"&gt;5"))*'CG-EM_ZNS'!K3</f>
        <v>0</v>
      </c>
      <c r="L3" s="3">
        <f>(COUNTIF('CG-EM_ZNS'!L3,"&gt;60"))*'CG-EM_ZNS'!L3</f>
        <v>0</v>
      </c>
      <c r="M3" s="3">
        <f>(COUNTIF('CG-EM_ZNS'!M3,"&gt;10"))*'CG-EM_ZNS'!M3</f>
        <v>0</v>
      </c>
      <c r="N3" s="3">
        <f>(COUNTIF('CG-EM_ZNS'!N3,"&gt;70"))*'CG-EM_ZNS'!N3</f>
        <v>0</v>
      </c>
      <c r="O3" s="3">
        <f>(COUNTIF('CG-EM_ZNS'!O3,"&gt;1"))*'CG-EM_ZNS'!O3</f>
        <v>0</v>
      </c>
      <c r="P3" s="3">
        <f>(COUNTIF('CG-EM_ZNS'!P3,"&gt;1"))*'CG-EM_ZNS'!P3</f>
        <v>0</v>
      </c>
      <c r="Q3" s="3">
        <f>(COUNTIF('CG-EM_ZNS'!Q3,"&gt;1"))*'CG-EM_ZNS'!Q3</f>
        <v>0</v>
      </c>
      <c r="R3" s="3">
        <f>(COUNTIF('CG-EM_ZNS'!R3,"&gt;60"))*'CG-EM_ZNS'!R3</f>
        <v>0</v>
      </c>
      <c r="S3" s="3">
        <f>(COUNTIF('CG-EM_ZNS'!S3,"&gt;1"))*'CG-EM_ZNS'!S3</f>
        <v>0</v>
      </c>
      <c r="T3" s="3">
        <f>(COUNTIF('CG-EM_ZNS'!T3,"&gt;7300"))*'CG-EM_ZNS'!T3</f>
        <v>0</v>
      </c>
      <c r="U3" s="3">
        <f>(COUNTIF('CG-EM_ZNS'!U3,"&gt;10000"))*'CG-EM_ZNS'!U3</f>
        <v>0</v>
      </c>
      <c r="V3" s="3">
        <f>(COUNTIF('CG-EM_ZNS'!V3,"&gt;2920"))*'CG-EM_ZNS'!V3</f>
        <v>0</v>
      </c>
      <c r="W3" s="3"/>
      <c r="X3" s="37" t="s">
        <v>5</v>
      </c>
      <c r="Y3" s="33">
        <f>COUNTIF(G3:V3,"&gt;0")</f>
        <v>0</v>
      </c>
      <c r="Z3" s="33">
        <f>COUNTIF(G3,"&gt;0")</f>
        <v>0</v>
      </c>
      <c r="AA3" s="33">
        <f>COUNTIF(H3:N3,"&gt;0")</f>
        <v>0</v>
      </c>
      <c r="AB3" s="33">
        <f>COUNTIF(O3:U3,"&gt;0")</f>
        <v>0</v>
      </c>
      <c r="AC3" s="33"/>
      <c r="AD3" s="38">
        <f>COUNTIF(V3,"&gt;0")</f>
        <v>0</v>
      </c>
    </row>
    <row r="4" spans="1:30" x14ac:dyDescent="0.25">
      <c r="A4" s="3" t="s">
        <v>7</v>
      </c>
      <c r="B4" s="3">
        <v>0.5</v>
      </c>
      <c r="C4" s="3" t="s">
        <v>8</v>
      </c>
      <c r="D4" s="3">
        <v>2</v>
      </c>
      <c r="E4" s="3" t="s">
        <v>274</v>
      </c>
      <c r="F4" s="3" t="s">
        <v>277</v>
      </c>
      <c r="G4" s="3">
        <f>(COUNTIF('CG-EM_ZNS'!G4,"&gt;100"))*'CG-EM_ZNS'!G4</f>
        <v>0</v>
      </c>
      <c r="H4" s="3">
        <f>(COUNTIF('CG-EM_ZNS'!H4,"&gt;90"))*'CG-EM_ZNS'!H4</f>
        <v>0</v>
      </c>
      <c r="I4" s="3">
        <f>(COUNTIF('CG-EM_ZNS'!I4,"&gt;40"))*'CG-EM_ZNS'!I4</f>
        <v>0</v>
      </c>
      <c r="J4" s="3">
        <f>(COUNTIF('CG-EM_ZNS'!J4,"&gt;1"))*'CG-EM_ZNS'!J4</f>
        <v>0</v>
      </c>
      <c r="K4" s="3">
        <f>(COUNTIF('CG-EM_ZNS'!K4,"&gt;5"))*'CG-EM_ZNS'!K4</f>
        <v>0</v>
      </c>
      <c r="L4" s="3">
        <f>(COUNTIF('CG-EM_ZNS'!L4,"&gt;60"))*'CG-EM_ZNS'!L4</f>
        <v>0</v>
      </c>
      <c r="M4" s="3">
        <f>(COUNTIF('CG-EM_ZNS'!M4,"&gt;10"))*'CG-EM_ZNS'!M4</f>
        <v>0</v>
      </c>
      <c r="N4" s="3">
        <f>(COUNTIF('CG-EM_ZNS'!N4,"&gt;70"))*'CG-EM_ZNS'!N4</f>
        <v>0</v>
      </c>
      <c r="O4" s="3">
        <f>(COUNTIF('CG-EM_ZNS'!O4,"&gt;1"))*'CG-EM_ZNS'!O4</f>
        <v>0</v>
      </c>
      <c r="P4" s="3">
        <f>(COUNTIF('CG-EM_ZNS'!P4,"&gt;1"))*'CG-EM_ZNS'!P4</f>
        <v>0</v>
      </c>
      <c r="Q4" s="3">
        <f>(COUNTIF('CG-EM_ZNS'!Q4,"&gt;1"))*'CG-EM_ZNS'!Q4</f>
        <v>0</v>
      </c>
      <c r="R4" s="3">
        <f>(COUNTIF('CG-EM_ZNS'!R4,"&gt;60"))*'CG-EM_ZNS'!R4</f>
        <v>0</v>
      </c>
      <c r="S4" s="3">
        <f>(COUNTIF('CG-EM_ZNS'!S4,"&gt;1"))*'CG-EM_ZNS'!S4</f>
        <v>0</v>
      </c>
      <c r="T4" s="3">
        <f>(COUNTIF('CG-EM_ZNS'!T4,"&gt;7300"))*'CG-EM_ZNS'!T4</f>
        <v>0</v>
      </c>
      <c r="U4" s="3">
        <f>(COUNTIF('CG-EM_ZNS'!U4,"&gt;10000"))*'CG-EM_ZNS'!U4</f>
        <v>0</v>
      </c>
      <c r="V4" s="3">
        <f>(COUNTIF('CG-EM_ZNS'!V4,"&gt;2920"))*'CG-EM_ZNS'!V4</f>
        <v>0</v>
      </c>
      <c r="W4" s="3"/>
      <c r="X4" s="37" t="s">
        <v>7</v>
      </c>
      <c r="Y4" s="33">
        <f t="shared" ref="Y4:Y67" si="0">COUNTIF(G4:V4,"&gt;0")</f>
        <v>0</v>
      </c>
      <c r="Z4" s="33">
        <f t="shared" ref="Z4:Z67" si="1">COUNTIF(G4,"&gt;0")</f>
        <v>0</v>
      </c>
      <c r="AA4" s="33">
        <f t="shared" ref="AA4:AA67" si="2">COUNTIF(H4:N4,"&gt;0")</f>
        <v>0</v>
      </c>
      <c r="AB4" s="33">
        <f t="shared" ref="AB4:AB67" si="3">COUNTIF(O4:U4,"&gt;0")</f>
        <v>0</v>
      </c>
      <c r="AC4" s="33"/>
      <c r="AD4" s="38">
        <f t="shared" ref="AD4:AD67" si="4">COUNTIF(V4,"&gt;0")</f>
        <v>0</v>
      </c>
    </row>
    <row r="5" spans="1:30" x14ac:dyDescent="0.25">
      <c r="A5" s="3" t="s">
        <v>9</v>
      </c>
      <c r="B5" s="3">
        <v>0.5</v>
      </c>
      <c r="C5" s="3" t="s">
        <v>10</v>
      </c>
      <c r="D5" s="3">
        <v>0</v>
      </c>
      <c r="E5" s="3" t="s">
        <v>274</v>
      </c>
      <c r="F5" s="3" t="s">
        <v>277</v>
      </c>
      <c r="G5" s="3">
        <f>(COUNTIF('CG-EM_ZNS'!G5,"&gt;100"))*'CG-EM_ZNS'!G5</f>
        <v>0</v>
      </c>
      <c r="H5" s="3">
        <f>(COUNTIF('CG-EM_ZNS'!H5,"&gt;90"))*'CG-EM_ZNS'!H5</f>
        <v>0</v>
      </c>
      <c r="I5" s="3">
        <f>(COUNTIF('CG-EM_ZNS'!I5,"&gt;40"))*'CG-EM_ZNS'!I5</f>
        <v>0</v>
      </c>
      <c r="J5" s="3">
        <f>(COUNTIF('CG-EM_ZNS'!J5,"&gt;1"))*'CG-EM_ZNS'!J5</f>
        <v>0</v>
      </c>
      <c r="K5" s="3">
        <f>(COUNTIF('CG-EM_ZNS'!K5,"&gt;5"))*'CG-EM_ZNS'!K5</f>
        <v>0</v>
      </c>
      <c r="L5" s="3">
        <f>(COUNTIF('CG-EM_ZNS'!L5,"&gt;60"))*'CG-EM_ZNS'!L5</f>
        <v>0</v>
      </c>
      <c r="M5" s="3">
        <f>(COUNTIF('CG-EM_ZNS'!M5,"&gt;10"))*'CG-EM_ZNS'!M5</f>
        <v>0</v>
      </c>
      <c r="N5" s="3">
        <f>(COUNTIF('CG-EM_ZNS'!N5,"&gt;70"))*'CG-EM_ZNS'!N5</f>
        <v>0</v>
      </c>
      <c r="O5" s="3">
        <f>(COUNTIF('CG-EM_ZNS'!O5,"&gt;1"))*'CG-EM_ZNS'!O5</f>
        <v>0</v>
      </c>
      <c r="P5" s="3">
        <f>(COUNTIF('CG-EM_ZNS'!P5,"&gt;1"))*'CG-EM_ZNS'!P5</f>
        <v>0</v>
      </c>
      <c r="Q5" s="3">
        <f>(COUNTIF('CG-EM_ZNS'!Q5,"&gt;1"))*'CG-EM_ZNS'!Q5</f>
        <v>0</v>
      </c>
      <c r="R5" s="3">
        <f>(COUNTIF('CG-EM_ZNS'!R5,"&gt;60"))*'CG-EM_ZNS'!R5</f>
        <v>0</v>
      </c>
      <c r="S5" s="3">
        <f>(COUNTIF('CG-EM_ZNS'!S5,"&gt;1"))*'CG-EM_ZNS'!S5</f>
        <v>0</v>
      </c>
      <c r="T5" s="3">
        <f>(COUNTIF('CG-EM_ZNS'!T5,"&gt;7300"))*'CG-EM_ZNS'!T5</f>
        <v>0</v>
      </c>
      <c r="U5" s="3">
        <f>(COUNTIF('CG-EM_ZNS'!U5,"&gt;10000"))*'CG-EM_ZNS'!U5</f>
        <v>0</v>
      </c>
      <c r="V5" s="3">
        <f>(COUNTIF('CG-EM_ZNS'!V5,"&gt;2920"))*'CG-EM_ZNS'!V5</f>
        <v>0</v>
      </c>
      <c r="W5" s="3"/>
      <c r="X5" s="37" t="s">
        <v>9</v>
      </c>
      <c r="Y5" s="33">
        <f t="shared" si="0"/>
        <v>0</v>
      </c>
      <c r="Z5" s="33">
        <f t="shared" si="1"/>
        <v>0</v>
      </c>
      <c r="AA5" s="33">
        <f t="shared" si="2"/>
        <v>0</v>
      </c>
      <c r="AB5" s="33">
        <f t="shared" si="3"/>
        <v>0</v>
      </c>
      <c r="AC5" s="33"/>
      <c r="AD5" s="38">
        <f t="shared" si="4"/>
        <v>0</v>
      </c>
    </row>
    <row r="6" spans="1:30" x14ac:dyDescent="0.25">
      <c r="A6" s="3" t="s">
        <v>11</v>
      </c>
      <c r="B6" s="3">
        <v>1</v>
      </c>
      <c r="C6" s="3" t="s">
        <v>12</v>
      </c>
      <c r="D6" s="3">
        <v>0</v>
      </c>
      <c r="E6" s="3" t="s">
        <v>274</v>
      </c>
      <c r="F6" s="3" t="s">
        <v>277</v>
      </c>
      <c r="G6" s="3">
        <f>(COUNTIF('CG-EM_ZNS'!G6,"&gt;100"))*'CG-EM_ZNS'!G6</f>
        <v>0</v>
      </c>
      <c r="H6" s="3">
        <f>(COUNTIF('CG-EM_ZNS'!H6,"&gt;90"))*'CG-EM_ZNS'!H6</f>
        <v>0</v>
      </c>
      <c r="I6" s="3">
        <f>(COUNTIF('CG-EM_ZNS'!I6,"&gt;40"))*'CG-EM_ZNS'!I6</f>
        <v>0</v>
      </c>
      <c r="J6" s="3">
        <f>(COUNTIF('CG-EM_ZNS'!J6,"&gt;1"))*'CG-EM_ZNS'!J6</f>
        <v>0</v>
      </c>
      <c r="K6" s="3">
        <f>(COUNTIF('CG-EM_ZNS'!K6,"&gt;5"))*'CG-EM_ZNS'!K6</f>
        <v>0</v>
      </c>
      <c r="L6" s="3">
        <f>(COUNTIF('CG-EM_ZNS'!L6,"&gt;60"))*'CG-EM_ZNS'!L6</f>
        <v>0</v>
      </c>
      <c r="M6" s="3">
        <f>(COUNTIF('CG-EM_ZNS'!M6,"&gt;10"))*'CG-EM_ZNS'!M6</f>
        <v>0</v>
      </c>
      <c r="N6" s="3">
        <f>(COUNTIF('CG-EM_ZNS'!N6,"&gt;70"))*'CG-EM_ZNS'!N6</f>
        <v>0</v>
      </c>
      <c r="O6" s="3">
        <f>(COUNTIF('CG-EM_ZNS'!O6,"&gt;1"))*'CG-EM_ZNS'!O6</f>
        <v>0</v>
      </c>
      <c r="P6" s="3">
        <f>(COUNTIF('CG-EM_ZNS'!P6,"&gt;1"))*'CG-EM_ZNS'!P6</f>
        <v>0</v>
      </c>
      <c r="Q6" s="3">
        <f>(COUNTIF('CG-EM_ZNS'!Q6,"&gt;1"))*'CG-EM_ZNS'!Q6</f>
        <v>0</v>
      </c>
      <c r="R6" s="3">
        <f>(COUNTIF('CG-EM_ZNS'!R6,"&gt;60"))*'CG-EM_ZNS'!R6</f>
        <v>0</v>
      </c>
      <c r="S6" s="3">
        <f>(COUNTIF('CG-EM_ZNS'!S6,"&gt;1"))*'CG-EM_ZNS'!S6</f>
        <v>0</v>
      </c>
      <c r="T6" s="3">
        <f>(COUNTIF('CG-EM_ZNS'!T6,"&gt;7300"))*'CG-EM_ZNS'!T6</f>
        <v>0</v>
      </c>
      <c r="U6" s="3">
        <f>(COUNTIF('CG-EM_ZNS'!U6,"&gt;10000"))*'CG-EM_ZNS'!U6</f>
        <v>0</v>
      </c>
      <c r="V6" s="3">
        <f>(COUNTIF('CG-EM_ZNS'!V6,"&gt;2920"))*'CG-EM_ZNS'!V6</f>
        <v>0</v>
      </c>
      <c r="W6" s="3"/>
      <c r="X6" s="37" t="s">
        <v>11</v>
      </c>
      <c r="Y6" s="33">
        <f t="shared" si="0"/>
        <v>0</v>
      </c>
      <c r="Z6" s="33">
        <f t="shared" si="1"/>
        <v>0</v>
      </c>
      <c r="AA6" s="33">
        <f t="shared" si="2"/>
        <v>0</v>
      </c>
      <c r="AB6" s="33">
        <f t="shared" si="3"/>
        <v>0</v>
      </c>
      <c r="AC6" s="33"/>
      <c r="AD6" s="38">
        <f t="shared" si="4"/>
        <v>0</v>
      </c>
    </row>
    <row r="7" spans="1:30" x14ac:dyDescent="0.25">
      <c r="A7" s="3" t="s">
        <v>13</v>
      </c>
      <c r="B7" s="3">
        <v>2</v>
      </c>
      <c r="C7" s="3" t="s">
        <v>14</v>
      </c>
      <c r="D7" s="3">
        <v>16</v>
      </c>
      <c r="E7" s="3" t="s">
        <v>274</v>
      </c>
      <c r="F7" s="3" t="s">
        <v>278</v>
      </c>
      <c r="G7" s="3">
        <f>(COUNTIF('CG-EM_ZNS'!G7,"&gt;100"))*'CG-EM_ZNS'!G7</f>
        <v>0</v>
      </c>
      <c r="H7" s="3">
        <f>(COUNTIF('CG-EM_ZNS'!H7,"&gt;90"))*'CG-EM_ZNS'!H7</f>
        <v>0</v>
      </c>
      <c r="I7" s="3">
        <f>(COUNTIF('CG-EM_ZNS'!I7,"&gt;40"))*'CG-EM_ZNS'!I7</f>
        <v>0</v>
      </c>
      <c r="J7" s="3">
        <f>(COUNTIF('CG-EM_ZNS'!J7,"&gt;1"))*'CG-EM_ZNS'!J7</f>
        <v>0</v>
      </c>
      <c r="K7" s="3">
        <f>(COUNTIF('CG-EM_ZNS'!K7,"&gt;5"))*'CG-EM_ZNS'!K7</f>
        <v>0</v>
      </c>
      <c r="L7" s="3">
        <f>(COUNTIF('CG-EM_ZNS'!L7,"&gt;60"))*'CG-EM_ZNS'!L7</f>
        <v>0</v>
      </c>
      <c r="M7" s="3">
        <f>(COUNTIF('CG-EM_ZNS'!M7,"&gt;10"))*'CG-EM_ZNS'!M7</f>
        <v>0</v>
      </c>
      <c r="N7" s="3">
        <f>(COUNTIF('CG-EM_ZNS'!N7,"&gt;70"))*'CG-EM_ZNS'!N7</f>
        <v>0</v>
      </c>
      <c r="O7" s="3">
        <f>(COUNTIF('CG-EM_ZNS'!O7,"&gt;1"))*'CG-EM_ZNS'!O7</f>
        <v>0</v>
      </c>
      <c r="P7" s="3">
        <f>(COUNTIF('CG-EM_ZNS'!P7,"&gt;1"))*'CG-EM_ZNS'!P7</f>
        <v>0</v>
      </c>
      <c r="Q7" s="3">
        <f>(COUNTIF('CG-EM_ZNS'!Q7,"&gt;1"))*'CG-EM_ZNS'!Q7</f>
        <v>0</v>
      </c>
      <c r="R7" s="3">
        <f>(COUNTIF('CG-EM_ZNS'!R7,"&gt;60"))*'CG-EM_ZNS'!R7</f>
        <v>0</v>
      </c>
      <c r="S7" s="3">
        <f>(COUNTIF('CG-EM_ZNS'!S7,"&gt;1"))*'CG-EM_ZNS'!S7</f>
        <v>0</v>
      </c>
      <c r="T7" s="3">
        <f>(COUNTIF('CG-EM_ZNS'!T7,"&gt;7300"))*'CG-EM_ZNS'!T7</f>
        <v>0</v>
      </c>
      <c r="U7" s="3">
        <f>(COUNTIF('CG-EM_ZNS'!U7,"&gt;10000"))*'CG-EM_ZNS'!U7</f>
        <v>0</v>
      </c>
      <c r="V7" s="3">
        <f>(COUNTIF('CG-EM_ZNS'!V7,"&gt;2920"))*'CG-EM_ZNS'!V7</f>
        <v>0</v>
      </c>
      <c r="W7" s="3"/>
      <c r="X7" s="37"/>
      <c r="Y7" s="33">
        <f t="shared" si="0"/>
        <v>0</v>
      </c>
      <c r="Z7" s="33">
        <f t="shared" si="1"/>
        <v>0</v>
      </c>
      <c r="AA7" s="33">
        <f t="shared" si="2"/>
        <v>0</v>
      </c>
      <c r="AB7" s="33">
        <f t="shared" si="3"/>
        <v>0</v>
      </c>
      <c r="AC7" s="33"/>
      <c r="AD7" s="38">
        <f t="shared" si="4"/>
        <v>0</v>
      </c>
    </row>
    <row r="8" spans="1:30" x14ac:dyDescent="0.25">
      <c r="A8" s="3" t="s">
        <v>13</v>
      </c>
      <c r="B8" s="3">
        <v>1</v>
      </c>
      <c r="C8" s="3" t="s">
        <v>14</v>
      </c>
      <c r="D8" s="3" t="s">
        <v>15</v>
      </c>
      <c r="E8" s="3" t="s">
        <v>274</v>
      </c>
      <c r="F8" s="3" t="s">
        <v>278</v>
      </c>
      <c r="G8" s="3">
        <f>(COUNTIF('CG-EM_ZNS'!G8,"&gt;100"))*'CG-EM_ZNS'!G8</f>
        <v>0</v>
      </c>
      <c r="H8" s="3">
        <f>(COUNTIF('CG-EM_ZNS'!H8,"&gt;90"))*'CG-EM_ZNS'!H8</f>
        <v>0</v>
      </c>
      <c r="I8" s="3">
        <f>(COUNTIF('CG-EM_ZNS'!I8,"&gt;40"))*'CG-EM_ZNS'!I8</f>
        <v>0</v>
      </c>
      <c r="J8" s="3">
        <f>(COUNTIF('CG-EM_ZNS'!J8,"&gt;1"))*'CG-EM_ZNS'!J8</f>
        <v>0</v>
      </c>
      <c r="K8" s="3">
        <f>(COUNTIF('CG-EM_ZNS'!K8,"&gt;5"))*'CG-EM_ZNS'!K8</f>
        <v>0</v>
      </c>
      <c r="L8" s="3">
        <f>(COUNTIF('CG-EM_ZNS'!L8,"&gt;60"))*'CG-EM_ZNS'!L8</f>
        <v>0</v>
      </c>
      <c r="M8" s="3">
        <f>(COUNTIF('CG-EM_ZNS'!M8,"&gt;10"))*'CG-EM_ZNS'!M8</f>
        <v>0</v>
      </c>
      <c r="N8" s="3">
        <f>(COUNTIF('CG-EM_ZNS'!N8,"&gt;70"))*'CG-EM_ZNS'!N8</f>
        <v>0</v>
      </c>
      <c r="O8" s="3">
        <f>(COUNTIF('CG-EM_ZNS'!O8,"&gt;1"))*'CG-EM_ZNS'!O8</f>
        <v>0</v>
      </c>
      <c r="P8" s="3">
        <f>(COUNTIF('CG-EM_ZNS'!P8,"&gt;1"))*'CG-EM_ZNS'!P8</f>
        <v>0</v>
      </c>
      <c r="Q8" s="3">
        <f>(COUNTIF('CG-EM_ZNS'!Q8,"&gt;1"))*'CG-EM_ZNS'!Q8</f>
        <v>0</v>
      </c>
      <c r="R8" s="3">
        <f>(COUNTIF('CG-EM_ZNS'!R8,"&gt;60"))*'CG-EM_ZNS'!R8</f>
        <v>0</v>
      </c>
      <c r="S8" s="3">
        <f>(COUNTIF('CG-EM_ZNS'!S8,"&gt;1"))*'CG-EM_ZNS'!S8</f>
        <v>1.4</v>
      </c>
      <c r="T8" s="3">
        <f>(COUNTIF('CG-EM_ZNS'!T8,"&gt;7300"))*'CG-EM_ZNS'!T8</f>
        <v>0</v>
      </c>
      <c r="U8" s="3">
        <f>(COUNTIF('CG-EM_ZNS'!U8,"&gt;10000"))*'CG-EM_ZNS'!U8</f>
        <v>0</v>
      </c>
      <c r="V8" s="3">
        <f>(COUNTIF('CG-EM_ZNS'!V8,"&gt;2920"))*'CG-EM_ZNS'!V8</f>
        <v>0</v>
      </c>
      <c r="W8" s="3"/>
      <c r="X8" s="37"/>
      <c r="Y8" s="33">
        <f t="shared" si="0"/>
        <v>1</v>
      </c>
      <c r="Z8" s="33">
        <f t="shared" si="1"/>
        <v>0</v>
      </c>
      <c r="AA8" s="33">
        <f t="shared" si="2"/>
        <v>0</v>
      </c>
      <c r="AB8" s="33">
        <f t="shared" si="3"/>
        <v>1</v>
      </c>
      <c r="AC8" s="33"/>
      <c r="AD8" s="38">
        <f t="shared" si="4"/>
        <v>0</v>
      </c>
    </row>
    <row r="9" spans="1:30" x14ac:dyDescent="0.25">
      <c r="A9" s="3" t="s">
        <v>13</v>
      </c>
      <c r="B9" s="3">
        <v>3.3</v>
      </c>
      <c r="C9" s="3" t="s">
        <v>14</v>
      </c>
      <c r="D9" s="3" t="s">
        <v>15</v>
      </c>
      <c r="E9" s="3" t="s">
        <v>274</v>
      </c>
      <c r="F9" s="3" t="s">
        <v>278</v>
      </c>
      <c r="G9" s="3">
        <f>(COUNTIF('CG-EM_ZNS'!G9,"&gt;100"))*'CG-EM_ZNS'!G9</f>
        <v>0</v>
      </c>
      <c r="H9" s="3">
        <f>(COUNTIF('CG-EM_ZNS'!H9,"&gt;90"))*'CG-EM_ZNS'!H9</f>
        <v>0</v>
      </c>
      <c r="I9" s="3">
        <f>(COUNTIF('CG-EM_ZNS'!I9,"&gt;40"))*'CG-EM_ZNS'!I9</f>
        <v>0</v>
      </c>
      <c r="J9" s="3">
        <f>(COUNTIF('CG-EM_ZNS'!J9,"&gt;1"))*'CG-EM_ZNS'!J9</f>
        <v>0</v>
      </c>
      <c r="K9" s="3">
        <f>(COUNTIF('CG-EM_ZNS'!K9,"&gt;5"))*'CG-EM_ZNS'!K9</f>
        <v>0</v>
      </c>
      <c r="L9" s="3">
        <f>(COUNTIF('CG-EM_ZNS'!L9,"&gt;60"))*'CG-EM_ZNS'!L9</f>
        <v>0</v>
      </c>
      <c r="M9" s="3">
        <f>(COUNTIF('CG-EM_ZNS'!M9,"&gt;10"))*'CG-EM_ZNS'!M9</f>
        <v>0</v>
      </c>
      <c r="N9" s="3">
        <f>(COUNTIF('CG-EM_ZNS'!N9,"&gt;70"))*'CG-EM_ZNS'!N9</f>
        <v>0</v>
      </c>
      <c r="O9" s="3">
        <f>(COUNTIF('CG-EM_ZNS'!O9,"&gt;1"))*'CG-EM_ZNS'!O9</f>
        <v>0</v>
      </c>
      <c r="P9" s="3">
        <f>(COUNTIF('CG-EM_ZNS'!P9,"&gt;1"))*'CG-EM_ZNS'!P9</f>
        <v>0</v>
      </c>
      <c r="Q9" s="3">
        <f>(COUNTIF('CG-EM_ZNS'!Q9,"&gt;1"))*'CG-EM_ZNS'!Q9</f>
        <v>0</v>
      </c>
      <c r="R9" s="3">
        <f>(COUNTIF('CG-EM_ZNS'!R9,"&gt;60"))*'CG-EM_ZNS'!R9</f>
        <v>0</v>
      </c>
      <c r="S9" s="3">
        <f>(COUNTIF('CG-EM_ZNS'!S9,"&gt;1"))*'CG-EM_ZNS'!S9</f>
        <v>0</v>
      </c>
      <c r="T9" s="3">
        <f>(COUNTIF('CG-EM_ZNS'!T9,"&gt;7300"))*'CG-EM_ZNS'!T9</f>
        <v>0</v>
      </c>
      <c r="U9" s="3">
        <f>(COUNTIF('CG-EM_ZNS'!U9,"&gt;10000"))*'CG-EM_ZNS'!U9</f>
        <v>0</v>
      </c>
      <c r="V9" s="3">
        <f>(COUNTIF('CG-EM_ZNS'!V9,"&gt;2920"))*'CG-EM_ZNS'!V9</f>
        <v>0</v>
      </c>
      <c r="W9" s="3"/>
      <c r="X9" s="37"/>
      <c r="Y9" s="33">
        <f t="shared" si="0"/>
        <v>0</v>
      </c>
      <c r="Z9" s="33">
        <f t="shared" si="1"/>
        <v>0</v>
      </c>
      <c r="AA9" s="33">
        <f t="shared" si="2"/>
        <v>0</v>
      </c>
      <c r="AB9" s="33">
        <f t="shared" si="3"/>
        <v>0</v>
      </c>
      <c r="AC9" s="33"/>
      <c r="AD9" s="38">
        <f t="shared" si="4"/>
        <v>0</v>
      </c>
    </row>
    <row r="10" spans="1:30" x14ac:dyDescent="0.25">
      <c r="A10" s="3" t="s">
        <v>13</v>
      </c>
      <c r="B10" s="3">
        <v>2</v>
      </c>
      <c r="C10" s="3" t="s">
        <v>14</v>
      </c>
      <c r="D10" s="3" t="s">
        <v>15</v>
      </c>
      <c r="E10" s="3" t="s">
        <v>274</v>
      </c>
      <c r="F10" s="3" t="s">
        <v>278</v>
      </c>
      <c r="G10" s="3">
        <f>(COUNTIF('CG-EM_ZNS'!G10,"&gt;100"))*'CG-EM_ZNS'!G10</f>
        <v>0</v>
      </c>
      <c r="H10" s="3">
        <f>(COUNTIF('CG-EM_ZNS'!H10,"&gt;90"))*'CG-EM_ZNS'!H10</f>
        <v>0</v>
      </c>
      <c r="I10" s="3">
        <f>(COUNTIF('CG-EM_ZNS'!I10,"&gt;40"))*'CG-EM_ZNS'!I10</f>
        <v>0</v>
      </c>
      <c r="J10" s="3">
        <f>(COUNTIF('CG-EM_ZNS'!J10,"&gt;1"))*'CG-EM_ZNS'!J10</f>
        <v>0</v>
      </c>
      <c r="K10" s="3">
        <f>(COUNTIF('CG-EM_ZNS'!K10,"&gt;5"))*'CG-EM_ZNS'!K10</f>
        <v>0</v>
      </c>
      <c r="L10" s="3">
        <f>(COUNTIF('CG-EM_ZNS'!L10,"&gt;60"))*'CG-EM_ZNS'!L10</f>
        <v>0</v>
      </c>
      <c r="M10" s="3">
        <f>(COUNTIF('CG-EM_ZNS'!M10,"&gt;10"))*'CG-EM_ZNS'!M10</f>
        <v>0</v>
      </c>
      <c r="N10" s="3">
        <f>(COUNTIF('CG-EM_ZNS'!N10,"&gt;70"))*'CG-EM_ZNS'!N10</f>
        <v>0</v>
      </c>
      <c r="O10" s="3">
        <f>(COUNTIF('CG-EM_ZNS'!O10,"&gt;1"))*'CG-EM_ZNS'!O10</f>
        <v>0</v>
      </c>
      <c r="P10" s="3">
        <f>(COUNTIF('CG-EM_ZNS'!P10,"&gt;1"))*'CG-EM_ZNS'!P10</f>
        <v>0</v>
      </c>
      <c r="Q10" s="3">
        <f>(COUNTIF('CG-EM_ZNS'!Q10,"&gt;1"))*'CG-EM_ZNS'!Q10</f>
        <v>0</v>
      </c>
      <c r="R10" s="3">
        <f>(COUNTIF('CG-EM_ZNS'!R10,"&gt;60"))*'CG-EM_ZNS'!R10</f>
        <v>0</v>
      </c>
      <c r="S10" s="3">
        <f>(COUNTIF('CG-EM_ZNS'!S10,"&gt;1"))*'CG-EM_ZNS'!S10</f>
        <v>0</v>
      </c>
      <c r="T10" s="3">
        <f>(COUNTIF('CG-EM_ZNS'!T10,"&gt;7300"))*'CG-EM_ZNS'!T10</f>
        <v>0</v>
      </c>
      <c r="U10" s="3">
        <f>(COUNTIF('CG-EM_ZNS'!U10,"&gt;10000"))*'CG-EM_ZNS'!U10</f>
        <v>0</v>
      </c>
      <c r="V10" s="3">
        <f>(COUNTIF('CG-EM_ZNS'!V10,"&gt;2920"))*'CG-EM_ZNS'!V10</f>
        <v>0</v>
      </c>
      <c r="W10" s="3"/>
      <c r="X10" s="37"/>
      <c r="Y10" s="33">
        <f t="shared" si="0"/>
        <v>0</v>
      </c>
      <c r="Z10" s="33">
        <f t="shared" si="1"/>
        <v>0</v>
      </c>
      <c r="AA10" s="33">
        <f t="shared" si="2"/>
        <v>0</v>
      </c>
      <c r="AB10" s="33">
        <f t="shared" si="3"/>
        <v>0</v>
      </c>
      <c r="AC10" s="33"/>
      <c r="AD10" s="38">
        <f t="shared" si="4"/>
        <v>0</v>
      </c>
    </row>
    <row r="11" spans="1:30" x14ac:dyDescent="0.25">
      <c r="A11" s="3" t="s">
        <v>16</v>
      </c>
      <c r="B11" s="3">
        <v>1.5</v>
      </c>
      <c r="C11" s="3" t="s">
        <v>17</v>
      </c>
      <c r="D11" s="3">
        <v>12.8</v>
      </c>
      <c r="E11" s="3" t="s">
        <v>274</v>
      </c>
      <c r="F11" s="3" t="s">
        <v>278</v>
      </c>
      <c r="G11" s="3">
        <f>(COUNTIF('CG-EM_ZNS'!G11,"&gt;100"))*'CG-EM_ZNS'!G11</f>
        <v>0</v>
      </c>
      <c r="H11" s="3">
        <f>(COUNTIF('CG-EM_ZNS'!H11,"&gt;90"))*'CG-EM_ZNS'!H11</f>
        <v>0</v>
      </c>
      <c r="I11" s="3">
        <f>(COUNTIF('CG-EM_ZNS'!I11,"&gt;40"))*'CG-EM_ZNS'!I11</f>
        <v>0</v>
      </c>
      <c r="J11" s="3">
        <f>(COUNTIF('CG-EM_ZNS'!J11,"&gt;1"))*'CG-EM_ZNS'!J11</f>
        <v>0</v>
      </c>
      <c r="K11" s="3">
        <f>(COUNTIF('CG-EM_ZNS'!K11,"&gt;5"))*'CG-EM_ZNS'!K11</f>
        <v>0</v>
      </c>
      <c r="L11" s="3">
        <f>(COUNTIF('CG-EM_ZNS'!L11,"&gt;60"))*'CG-EM_ZNS'!L11</f>
        <v>0</v>
      </c>
      <c r="M11" s="3">
        <f>(COUNTIF('CG-EM_ZNS'!M11,"&gt;10"))*'CG-EM_ZNS'!M11</f>
        <v>0</v>
      </c>
      <c r="N11" s="3">
        <f>(COUNTIF('CG-EM_ZNS'!N11,"&gt;70"))*'CG-EM_ZNS'!N11</f>
        <v>0</v>
      </c>
      <c r="O11" s="3">
        <f>(COUNTIF('CG-EM_ZNS'!O11,"&gt;1"))*'CG-EM_ZNS'!O11</f>
        <v>0</v>
      </c>
      <c r="P11" s="3">
        <f>(COUNTIF('CG-EM_ZNS'!P11,"&gt;1"))*'CG-EM_ZNS'!P11</f>
        <v>0</v>
      </c>
      <c r="Q11" s="3">
        <f>(COUNTIF('CG-EM_ZNS'!Q11,"&gt;1"))*'CG-EM_ZNS'!Q11</f>
        <v>0</v>
      </c>
      <c r="R11" s="3">
        <f>(COUNTIF('CG-EM_ZNS'!R11,"&gt;60"))*'CG-EM_ZNS'!R11</f>
        <v>0</v>
      </c>
      <c r="S11" s="3">
        <f>(COUNTIF('CG-EM_ZNS'!S11,"&gt;1"))*'CG-EM_ZNS'!S11</f>
        <v>0</v>
      </c>
      <c r="T11" s="3">
        <f>(COUNTIF('CG-EM_ZNS'!T11,"&gt;7300"))*'CG-EM_ZNS'!T11</f>
        <v>0</v>
      </c>
      <c r="U11" s="3">
        <f>(COUNTIF('CG-EM_ZNS'!U11,"&gt;10000"))*'CG-EM_ZNS'!U11</f>
        <v>0</v>
      </c>
      <c r="V11" s="3">
        <f>(COUNTIF('CG-EM_ZNS'!V11,"&gt;2920"))*'CG-EM_ZNS'!V11</f>
        <v>0</v>
      </c>
      <c r="W11" s="3"/>
      <c r="X11" s="37" t="s">
        <v>16</v>
      </c>
      <c r="Y11" s="33">
        <f t="shared" si="0"/>
        <v>0</v>
      </c>
      <c r="Z11" s="33">
        <f t="shared" si="1"/>
        <v>0</v>
      </c>
      <c r="AA11" s="33">
        <f t="shared" si="2"/>
        <v>0</v>
      </c>
      <c r="AB11" s="33">
        <f t="shared" si="3"/>
        <v>0</v>
      </c>
      <c r="AC11" s="33"/>
      <c r="AD11" s="38">
        <f t="shared" si="4"/>
        <v>0</v>
      </c>
    </row>
    <row r="12" spans="1:30" x14ac:dyDescent="0.25">
      <c r="A12" s="3" t="s">
        <v>18</v>
      </c>
      <c r="B12" s="3">
        <v>1</v>
      </c>
      <c r="C12" s="3" t="s">
        <v>19</v>
      </c>
      <c r="D12" s="3">
        <v>4</v>
      </c>
      <c r="E12" s="3" t="s">
        <v>274</v>
      </c>
      <c r="F12" s="3" t="s">
        <v>277</v>
      </c>
      <c r="G12" s="3">
        <f>(COUNTIF('CG-EM_ZNS'!G12,"&gt;100"))*'CG-EM_ZNS'!G12</f>
        <v>0</v>
      </c>
      <c r="H12" s="3">
        <f>(COUNTIF('CG-EM_ZNS'!H12,"&gt;90"))*'CG-EM_ZNS'!H12</f>
        <v>0</v>
      </c>
      <c r="I12" s="3">
        <f>(COUNTIF('CG-EM_ZNS'!I12,"&gt;40"))*'CG-EM_ZNS'!I12</f>
        <v>0</v>
      </c>
      <c r="J12" s="3">
        <f>(COUNTIF('CG-EM_ZNS'!J12,"&gt;1"))*'CG-EM_ZNS'!J12</f>
        <v>0</v>
      </c>
      <c r="K12" s="3">
        <f>(COUNTIF('CG-EM_ZNS'!K12,"&gt;5"))*'CG-EM_ZNS'!K12</f>
        <v>0</v>
      </c>
      <c r="L12" s="3">
        <f>(COUNTIF('CG-EM_ZNS'!L12,"&gt;60"))*'CG-EM_ZNS'!L12</f>
        <v>0</v>
      </c>
      <c r="M12" s="3">
        <f>(COUNTIF('CG-EM_ZNS'!M12,"&gt;10"))*'CG-EM_ZNS'!M12</f>
        <v>0</v>
      </c>
      <c r="N12" s="3">
        <f>(COUNTIF('CG-EM_ZNS'!N12,"&gt;70"))*'CG-EM_ZNS'!N12</f>
        <v>0</v>
      </c>
      <c r="O12" s="3">
        <f>(COUNTIF('CG-EM_ZNS'!O12,"&gt;1"))*'CG-EM_ZNS'!O12</f>
        <v>0</v>
      </c>
      <c r="P12" s="3">
        <f>(COUNTIF('CG-EM_ZNS'!P12,"&gt;1"))*'CG-EM_ZNS'!P12</f>
        <v>0</v>
      </c>
      <c r="Q12" s="3">
        <f>(COUNTIF('CG-EM_ZNS'!Q12,"&gt;1"))*'CG-EM_ZNS'!Q12</f>
        <v>0</v>
      </c>
      <c r="R12" s="3">
        <f>(COUNTIF('CG-EM_ZNS'!R12,"&gt;60"))*'CG-EM_ZNS'!R12</f>
        <v>0</v>
      </c>
      <c r="S12" s="3">
        <f>(COUNTIF('CG-EM_ZNS'!S12,"&gt;1"))*'CG-EM_ZNS'!S12</f>
        <v>0</v>
      </c>
      <c r="T12" s="3">
        <f>(COUNTIF('CG-EM_ZNS'!T12,"&gt;7300"))*'CG-EM_ZNS'!T12</f>
        <v>0</v>
      </c>
      <c r="U12" s="3">
        <f>(COUNTIF('CG-EM_ZNS'!U12,"&gt;10000"))*'CG-EM_ZNS'!U12</f>
        <v>0</v>
      </c>
      <c r="V12" s="3">
        <f>(COUNTIF('CG-EM_ZNS'!V12,"&gt;2920"))*'CG-EM_ZNS'!V12</f>
        <v>0</v>
      </c>
      <c r="W12" s="3"/>
      <c r="X12" s="37" t="s">
        <v>18</v>
      </c>
      <c r="Y12" s="33">
        <f t="shared" si="0"/>
        <v>0</v>
      </c>
      <c r="Z12" s="33">
        <f t="shared" si="1"/>
        <v>0</v>
      </c>
      <c r="AA12" s="33">
        <f t="shared" si="2"/>
        <v>0</v>
      </c>
      <c r="AB12" s="33">
        <f t="shared" si="3"/>
        <v>0</v>
      </c>
      <c r="AC12" s="33"/>
      <c r="AD12" s="38">
        <f t="shared" si="4"/>
        <v>0</v>
      </c>
    </row>
    <row r="13" spans="1:30" x14ac:dyDescent="0.25">
      <c r="A13" s="3" t="s">
        <v>20</v>
      </c>
      <c r="B13" s="3">
        <v>1</v>
      </c>
      <c r="C13" s="3" t="s">
        <v>21</v>
      </c>
      <c r="D13" s="3">
        <v>5</v>
      </c>
      <c r="E13" s="3" t="s">
        <v>274</v>
      </c>
      <c r="F13" s="3" t="s">
        <v>277</v>
      </c>
      <c r="G13" s="3">
        <f>(COUNTIF('CG-EM_ZNS'!G13,"&gt;100"))*'CG-EM_ZNS'!G13</f>
        <v>0</v>
      </c>
      <c r="H13" s="3">
        <f>(COUNTIF('CG-EM_ZNS'!H13,"&gt;90"))*'CG-EM_ZNS'!H13</f>
        <v>0</v>
      </c>
      <c r="I13" s="3">
        <f>(COUNTIF('CG-EM_ZNS'!I13,"&gt;40"))*'CG-EM_ZNS'!I13</f>
        <v>0</v>
      </c>
      <c r="J13" s="3">
        <f>(COUNTIF('CG-EM_ZNS'!J13,"&gt;1"))*'CG-EM_ZNS'!J13</f>
        <v>0</v>
      </c>
      <c r="K13" s="3">
        <f>(COUNTIF('CG-EM_ZNS'!K13,"&gt;5"))*'CG-EM_ZNS'!K13</f>
        <v>0</v>
      </c>
      <c r="L13" s="3">
        <f>(COUNTIF('CG-EM_ZNS'!L13,"&gt;60"))*'CG-EM_ZNS'!L13</f>
        <v>0</v>
      </c>
      <c r="M13" s="3">
        <f>(COUNTIF('CG-EM_ZNS'!M13,"&gt;10"))*'CG-EM_ZNS'!M13</f>
        <v>0</v>
      </c>
      <c r="N13" s="3">
        <f>(COUNTIF('CG-EM_ZNS'!N13,"&gt;70"))*'CG-EM_ZNS'!N13</f>
        <v>0</v>
      </c>
      <c r="O13" s="3">
        <f>(COUNTIF('CG-EM_ZNS'!O13,"&gt;1"))*'CG-EM_ZNS'!O13</f>
        <v>0</v>
      </c>
      <c r="P13" s="3">
        <f>(COUNTIF('CG-EM_ZNS'!P13,"&gt;1"))*'CG-EM_ZNS'!P13</f>
        <v>0</v>
      </c>
      <c r="Q13" s="3">
        <f>(COUNTIF('CG-EM_ZNS'!Q13,"&gt;1"))*'CG-EM_ZNS'!Q13</f>
        <v>0</v>
      </c>
      <c r="R13" s="3">
        <f>(COUNTIF('CG-EM_ZNS'!R13,"&gt;60"))*'CG-EM_ZNS'!R13</f>
        <v>0</v>
      </c>
      <c r="S13" s="3">
        <f>(COUNTIF('CG-EM_ZNS'!S13,"&gt;1"))*'CG-EM_ZNS'!S13</f>
        <v>0</v>
      </c>
      <c r="T13" s="3">
        <f>(COUNTIF('CG-EM_ZNS'!T13,"&gt;7300"))*'CG-EM_ZNS'!T13</f>
        <v>0</v>
      </c>
      <c r="U13" s="3">
        <f>(COUNTIF('CG-EM_ZNS'!U13,"&gt;10000"))*'CG-EM_ZNS'!U13</f>
        <v>0</v>
      </c>
      <c r="V13" s="3">
        <f>(COUNTIF('CG-EM_ZNS'!V13,"&gt;2920"))*'CG-EM_ZNS'!V13</f>
        <v>0</v>
      </c>
      <c r="W13" s="3"/>
      <c r="X13" s="37" t="s">
        <v>20</v>
      </c>
      <c r="Y13" s="33">
        <f t="shared" si="0"/>
        <v>0</v>
      </c>
      <c r="Z13" s="33">
        <f t="shared" si="1"/>
        <v>0</v>
      </c>
      <c r="AA13" s="33">
        <f t="shared" si="2"/>
        <v>0</v>
      </c>
      <c r="AB13" s="33">
        <f t="shared" si="3"/>
        <v>0</v>
      </c>
      <c r="AC13" s="33"/>
      <c r="AD13" s="38">
        <f t="shared" si="4"/>
        <v>0</v>
      </c>
    </row>
    <row r="14" spans="1:30" x14ac:dyDescent="0.25">
      <c r="A14" s="3" t="s">
        <v>22</v>
      </c>
      <c r="B14" s="3">
        <v>3</v>
      </c>
      <c r="C14" s="3" t="s">
        <v>8</v>
      </c>
      <c r="D14" s="3">
        <v>5</v>
      </c>
      <c r="E14" s="3" t="s">
        <v>274</v>
      </c>
      <c r="F14" s="3" t="s">
        <v>277</v>
      </c>
      <c r="G14" s="3">
        <f>(COUNTIF('CG-EM_ZNS'!G14,"&gt;100"))*'CG-EM_ZNS'!G14</f>
        <v>0</v>
      </c>
      <c r="H14" s="3">
        <f>(COUNTIF('CG-EM_ZNS'!H14,"&gt;90"))*'CG-EM_ZNS'!H14</f>
        <v>0</v>
      </c>
      <c r="I14" s="3">
        <f>(COUNTIF('CG-EM_ZNS'!I14,"&gt;40"))*'CG-EM_ZNS'!I14</f>
        <v>0</v>
      </c>
      <c r="J14" s="3">
        <f>(COUNTIF('CG-EM_ZNS'!J14,"&gt;1"))*'CG-EM_ZNS'!J14</f>
        <v>0</v>
      </c>
      <c r="K14" s="3">
        <f>(COUNTIF('CG-EM_ZNS'!K14,"&gt;5"))*'CG-EM_ZNS'!K14</f>
        <v>0</v>
      </c>
      <c r="L14" s="3">
        <f>(COUNTIF('CG-EM_ZNS'!L14,"&gt;60"))*'CG-EM_ZNS'!L14</f>
        <v>0</v>
      </c>
      <c r="M14" s="3">
        <f>(COUNTIF('CG-EM_ZNS'!M14,"&gt;10"))*'CG-EM_ZNS'!M14</f>
        <v>0</v>
      </c>
      <c r="N14" s="3">
        <f>(COUNTIF('CG-EM_ZNS'!N14,"&gt;70"))*'CG-EM_ZNS'!N14</f>
        <v>0</v>
      </c>
      <c r="O14" s="3">
        <f>(COUNTIF('CG-EM_ZNS'!O14,"&gt;1"))*'CG-EM_ZNS'!O14</f>
        <v>0</v>
      </c>
      <c r="P14" s="3">
        <f>(COUNTIF('CG-EM_ZNS'!P14,"&gt;1"))*'CG-EM_ZNS'!P14</f>
        <v>0</v>
      </c>
      <c r="Q14" s="3">
        <f>(COUNTIF('CG-EM_ZNS'!Q14,"&gt;1"))*'CG-EM_ZNS'!Q14</f>
        <v>0</v>
      </c>
      <c r="R14" s="3">
        <f>(COUNTIF('CG-EM_ZNS'!R14,"&gt;60"))*'CG-EM_ZNS'!R14</f>
        <v>0</v>
      </c>
      <c r="S14" s="3">
        <f>(COUNTIF('CG-EM_ZNS'!S14,"&gt;1"))*'CG-EM_ZNS'!S14</f>
        <v>0</v>
      </c>
      <c r="T14" s="3">
        <f>(COUNTIF('CG-EM_ZNS'!T14,"&gt;7300"))*'CG-EM_ZNS'!T14</f>
        <v>0</v>
      </c>
      <c r="U14" s="3">
        <f>(COUNTIF('CG-EM_ZNS'!U14,"&gt;10000"))*'CG-EM_ZNS'!U14</f>
        <v>0</v>
      </c>
      <c r="V14" s="3">
        <f>(COUNTIF('CG-EM_ZNS'!V14,"&gt;2920"))*'CG-EM_ZNS'!V14</f>
        <v>0</v>
      </c>
      <c r="W14" s="3"/>
      <c r="X14" s="37" t="s">
        <v>22</v>
      </c>
      <c r="Y14" s="33">
        <f t="shared" si="0"/>
        <v>0</v>
      </c>
      <c r="Z14" s="33">
        <f t="shared" si="1"/>
        <v>0</v>
      </c>
      <c r="AA14" s="33">
        <f t="shared" si="2"/>
        <v>0</v>
      </c>
      <c r="AB14" s="33">
        <f t="shared" si="3"/>
        <v>0</v>
      </c>
      <c r="AC14" s="33"/>
      <c r="AD14" s="38">
        <f t="shared" si="4"/>
        <v>0</v>
      </c>
    </row>
    <row r="15" spans="1:30" x14ac:dyDescent="0.25">
      <c r="A15" s="3" t="s">
        <v>23</v>
      </c>
      <c r="B15" s="3">
        <v>2</v>
      </c>
      <c r="C15" s="3" t="s">
        <v>19</v>
      </c>
      <c r="D15" s="3">
        <v>0</v>
      </c>
      <c r="E15" s="3" t="s">
        <v>279</v>
      </c>
      <c r="F15" s="3" t="s">
        <v>277</v>
      </c>
      <c r="G15" s="3">
        <f>(COUNTIF('CG-EM_ZNS'!G15,"&gt;100"))*'CG-EM_ZNS'!G15</f>
        <v>0</v>
      </c>
      <c r="H15" s="3">
        <f>(COUNTIF('CG-EM_ZNS'!H15,"&gt;0,9"))*'CG-EM_ZNS'!H15</f>
        <v>0</v>
      </c>
      <c r="I15" s="3">
        <f>(COUNTIF('CG-EM_ZNS'!I15,"&gt;0,4"))*'CG-EM_ZNS'!I15</f>
        <v>0</v>
      </c>
      <c r="J15" s="3">
        <f>(COUNTIF('CG-EM_ZNS'!J15,"&gt;0,05"))*'CG-EM_ZNS'!J15</f>
        <v>0</v>
      </c>
      <c r="K15" s="3">
        <f>(COUNTIF('CG-EM_ZNS'!K15,"&gt;0,7"))*'CG-EM_ZNS'!K15</f>
        <v>0</v>
      </c>
      <c r="L15" s="3">
        <f>(COUNTIF('CG-EM_ZNS'!L15,"&gt;0,6"))*'CG-EM_ZNS'!L15</f>
        <v>0</v>
      </c>
      <c r="M15" s="3">
        <f>(COUNTIF('CG-EM_ZNS'!M15,"&gt;0,1"))*'CG-EM_ZNS'!M15</f>
        <v>0</v>
      </c>
      <c r="N15" s="3">
        <f>(COUNTIF('CG-EM_ZNS'!N15,"&gt;0,7"))*'CG-EM_ZNS'!N15</f>
        <v>0</v>
      </c>
      <c r="O15" s="3">
        <f>(COUNTIF('CG-EM_ZNS'!O15,"&gt;0,01"))*'CG-EM_ZNS'!O15</f>
        <v>0</v>
      </c>
      <c r="P15" s="3">
        <f>(COUNTIF('CG-EM_ZNS'!P15,"&gt;0,01"))*'CG-EM_ZNS'!P15</f>
        <v>0</v>
      </c>
      <c r="Q15" s="3">
        <f>(COUNTIF('CG-EM_ZNS'!Q15,"&gt;0,01"))*'CG-EM_ZNS'!Q15</f>
        <v>0</v>
      </c>
      <c r="R15" s="3">
        <f>(COUNTIF('CG-EM_ZNS'!R15,"&gt;0,6"))*'CG-EM_ZNS'!R15</f>
        <v>0</v>
      </c>
      <c r="S15" s="3">
        <f>(COUNTIF('CG-EM_ZNS'!S15,"&gt;0,01"))*'CG-EM_ZNS'!S15</f>
        <v>0</v>
      </c>
      <c r="T15" s="3">
        <f>(COUNTIF('CG-EM_ZNS'!T15,"&gt;73"))*'CG-EM_ZNS'!T15</f>
        <v>0</v>
      </c>
      <c r="U15" s="3">
        <f>(COUNTIF('CG-EM_ZNS'!U15,"&gt;100"))*'CG-EM_ZNS'!U15</f>
        <v>0</v>
      </c>
      <c r="V15" s="3">
        <f>(COUNTIF('CG-EM_ZNS'!V15,"&gt;29,2"))*'CG-EM_ZNS'!V15</f>
        <v>0</v>
      </c>
      <c r="W15" s="3"/>
      <c r="X15" s="37" t="s">
        <v>23</v>
      </c>
      <c r="Y15" s="33">
        <f t="shared" si="0"/>
        <v>0</v>
      </c>
      <c r="Z15" s="33">
        <f t="shared" si="1"/>
        <v>0</v>
      </c>
      <c r="AA15" s="33">
        <f t="shared" si="2"/>
        <v>0</v>
      </c>
      <c r="AB15" s="33">
        <f t="shared" si="3"/>
        <v>0</v>
      </c>
      <c r="AC15" s="33"/>
      <c r="AD15" s="38">
        <f t="shared" si="4"/>
        <v>0</v>
      </c>
    </row>
    <row r="16" spans="1:30" x14ac:dyDescent="0.25">
      <c r="A16" s="3" t="s">
        <v>24</v>
      </c>
      <c r="B16" s="3">
        <v>0.5</v>
      </c>
      <c r="C16" s="3" t="s">
        <v>19</v>
      </c>
      <c r="D16" s="3">
        <v>0</v>
      </c>
      <c r="E16" s="3" t="s">
        <v>279</v>
      </c>
      <c r="F16" s="3" t="s">
        <v>277</v>
      </c>
      <c r="G16" s="3">
        <f>(COUNTIF('CG-EM_ZNS'!G16,"&gt;100"))*'CG-EM_ZNS'!G16</f>
        <v>0</v>
      </c>
      <c r="H16" s="3">
        <f>(COUNTIF('CG-EM_ZNS'!H16,"&gt;0,9"))*'CG-EM_ZNS'!H16</f>
        <v>0</v>
      </c>
      <c r="I16" s="3">
        <f>(COUNTIF('CG-EM_ZNS'!I16,"&gt;0,4"))*'CG-EM_ZNS'!I16</f>
        <v>0</v>
      </c>
      <c r="J16" s="3">
        <f>(COUNTIF('CG-EM_ZNS'!J16,"&gt;0,05"))*'CG-EM_ZNS'!J16</f>
        <v>0</v>
      </c>
      <c r="K16" s="3">
        <f>(COUNTIF('CG-EM_ZNS'!K16,"&gt;0,7"))*'CG-EM_ZNS'!K16</f>
        <v>0</v>
      </c>
      <c r="L16" s="3">
        <f>(COUNTIF('CG-EM_ZNS'!L16,"&gt;0,6"))*'CG-EM_ZNS'!L16</f>
        <v>0</v>
      </c>
      <c r="M16" s="3">
        <f>(COUNTIF('CG-EM_ZNS'!M16,"&gt;0,1"))*'CG-EM_ZNS'!M16</f>
        <v>0</v>
      </c>
      <c r="N16" s="3">
        <f>(COUNTIF('CG-EM_ZNS'!N16,"&gt;0,7"))*'CG-EM_ZNS'!N16</f>
        <v>0</v>
      </c>
      <c r="O16" s="3">
        <f>(COUNTIF('CG-EM_ZNS'!O16,"&gt;0,01"))*'CG-EM_ZNS'!O16</f>
        <v>0</v>
      </c>
      <c r="P16" s="3">
        <f>(COUNTIF('CG-EM_ZNS'!P16,"&gt;0,01"))*'CG-EM_ZNS'!P16</f>
        <v>0</v>
      </c>
      <c r="Q16" s="3">
        <f>(COUNTIF('CG-EM_ZNS'!Q16,"&gt;0,01"))*'CG-EM_ZNS'!Q16</f>
        <v>0</v>
      </c>
      <c r="R16" s="3">
        <f>(COUNTIF('CG-EM_ZNS'!R16,"&gt;0,6"))*'CG-EM_ZNS'!R16</f>
        <v>0</v>
      </c>
      <c r="S16" s="3">
        <f>(COUNTIF('CG-EM_ZNS'!S16,"&gt;0,01"))*'CG-EM_ZNS'!S16</f>
        <v>0</v>
      </c>
      <c r="T16" s="3">
        <f>(COUNTIF('CG-EM_ZNS'!T16,"&gt;73"))*'CG-EM_ZNS'!T16</f>
        <v>0</v>
      </c>
      <c r="U16" s="3">
        <f>(COUNTIF('CG-EM_ZNS'!U16,"&gt;100"))*'CG-EM_ZNS'!U16</f>
        <v>0</v>
      </c>
      <c r="V16" s="3">
        <f>(COUNTIF('CG-EM_ZNS'!V16,"&gt;29,2"))*'CG-EM_ZNS'!V16</f>
        <v>0</v>
      </c>
      <c r="W16" s="3"/>
      <c r="X16" s="37" t="s">
        <v>24</v>
      </c>
      <c r="Y16" s="33">
        <f t="shared" si="0"/>
        <v>0</v>
      </c>
      <c r="Z16" s="33">
        <f t="shared" si="1"/>
        <v>0</v>
      </c>
      <c r="AA16" s="33">
        <f t="shared" si="2"/>
        <v>0</v>
      </c>
      <c r="AB16" s="33">
        <f t="shared" si="3"/>
        <v>0</v>
      </c>
      <c r="AC16" s="33"/>
      <c r="AD16" s="38">
        <f t="shared" si="4"/>
        <v>0</v>
      </c>
    </row>
    <row r="17" spans="1:30" x14ac:dyDescent="0.25">
      <c r="A17" s="3" t="s">
        <v>25</v>
      </c>
      <c r="B17" s="3">
        <v>2</v>
      </c>
      <c r="C17" s="3" t="s">
        <v>26</v>
      </c>
      <c r="D17" s="3">
        <v>10</v>
      </c>
      <c r="E17" s="3" t="s">
        <v>279</v>
      </c>
      <c r="F17" s="3" t="s">
        <v>277</v>
      </c>
      <c r="G17" s="3">
        <f>(COUNTIF('CG-EM_ZNS'!G17,"&gt;100"))*'CG-EM_ZNS'!G17</f>
        <v>0</v>
      </c>
      <c r="H17" s="3">
        <f>(COUNTIF('CG-EM_ZNS'!H17,"&gt;0,9"))*'CG-EM_ZNS'!H17</f>
        <v>0</v>
      </c>
      <c r="I17" s="3">
        <f>(COUNTIF('CG-EM_ZNS'!I17,"&gt;0,4"))*'CG-EM_ZNS'!I17</f>
        <v>0</v>
      </c>
      <c r="J17" s="3">
        <f>(COUNTIF('CG-EM_ZNS'!J17,"&gt;0,05"))*'CG-EM_ZNS'!J17</f>
        <v>0</v>
      </c>
      <c r="K17" s="3">
        <f>(COUNTIF('CG-EM_ZNS'!K17,"&gt;0,7"))*'CG-EM_ZNS'!K17</f>
        <v>0</v>
      </c>
      <c r="L17" s="3">
        <f>(COUNTIF('CG-EM_ZNS'!L17,"&gt;0,6"))*'CG-EM_ZNS'!L17</f>
        <v>0</v>
      </c>
      <c r="M17" s="3">
        <f>(COUNTIF('CG-EM_ZNS'!M17,"&gt;0,1"))*'CG-EM_ZNS'!M17</f>
        <v>0</v>
      </c>
      <c r="N17" s="3">
        <f>(COUNTIF('CG-EM_ZNS'!N17,"&gt;0,7"))*'CG-EM_ZNS'!N17</f>
        <v>0</v>
      </c>
      <c r="O17" s="3">
        <f>(COUNTIF('CG-EM_ZNS'!O17,"&gt;0,01"))*'CG-EM_ZNS'!O17</f>
        <v>0</v>
      </c>
      <c r="P17" s="3">
        <f>(COUNTIF('CG-EM_ZNS'!P17,"&gt;0,01"))*'CG-EM_ZNS'!P17</f>
        <v>0</v>
      </c>
      <c r="Q17" s="3">
        <f>(COUNTIF('CG-EM_ZNS'!Q17,"&gt;0,01"))*'CG-EM_ZNS'!Q17</f>
        <v>0</v>
      </c>
      <c r="R17" s="3">
        <f>(COUNTIF('CG-EM_ZNS'!R17,"&gt;0,6"))*'CG-EM_ZNS'!R17</f>
        <v>0</v>
      </c>
      <c r="S17" s="3">
        <f>(COUNTIF('CG-EM_ZNS'!S17,"&gt;0,01"))*'CG-EM_ZNS'!S17</f>
        <v>0</v>
      </c>
      <c r="T17" s="3">
        <f>(COUNTIF('CG-EM_ZNS'!T17,"&gt;73"))*'CG-EM_ZNS'!T17</f>
        <v>0</v>
      </c>
      <c r="U17" s="3">
        <f>(COUNTIF('CG-EM_ZNS'!U17,"&gt;100"))*'CG-EM_ZNS'!U17</f>
        <v>0</v>
      </c>
      <c r="V17" s="3">
        <f>(COUNTIF('CG-EM_ZNS'!V17,"&gt;29,2"))*'CG-EM_ZNS'!V17</f>
        <v>0</v>
      </c>
      <c r="W17" s="3"/>
      <c r="X17" s="37"/>
      <c r="Y17" s="33">
        <f t="shared" si="0"/>
        <v>0</v>
      </c>
      <c r="Z17" s="33">
        <f t="shared" si="1"/>
        <v>0</v>
      </c>
      <c r="AA17" s="33">
        <f t="shared" si="2"/>
        <v>0</v>
      </c>
      <c r="AB17" s="33">
        <f t="shared" si="3"/>
        <v>0</v>
      </c>
      <c r="AC17" s="33"/>
      <c r="AD17" s="38">
        <f t="shared" si="4"/>
        <v>0</v>
      </c>
    </row>
    <row r="18" spans="1:30" x14ac:dyDescent="0.25">
      <c r="A18" s="3" t="s">
        <v>25</v>
      </c>
      <c r="B18" s="3">
        <v>2</v>
      </c>
      <c r="C18" s="3" t="s">
        <v>26</v>
      </c>
      <c r="D18" s="3" t="s">
        <v>15</v>
      </c>
      <c r="E18" s="3" t="s">
        <v>279</v>
      </c>
      <c r="F18" s="3" t="s">
        <v>277</v>
      </c>
      <c r="G18" s="3">
        <f>(COUNTIF('CG-EM_ZNS'!G18,"&gt;100"))*'CG-EM_ZNS'!G18</f>
        <v>0</v>
      </c>
      <c r="H18" s="3">
        <f>(COUNTIF('CG-EM_ZNS'!H18,"&gt;0,9"))*'CG-EM_ZNS'!H18</f>
        <v>0</v>
      </c>
      <c r="I18" s="3">
        <f>(COUNTIF('CG-EM_ZNS'!I18,"&gt;0,4"))*'CG-EM_ZNS'!I18</f>
        <v>0</v>
      </c>
      <c r="J18" s="3">
        <f>(COUNTIF('CG-EM_ZNS'!J18,"&gt;0,05"))*'CG-EM_ZNS'!J18</f>
        <v>0</v>
      </c>
      <c r="K18" s="3">
        <f>(COUNTIF('CG-EM_ZNS'!K18,"&gt;0,7"))*'CG-EM_ZNS'!K18</f>
        <v>0</v>
      </c>
      <c r="L18" s="3">
        <f>(COUNTIF('CG-EM_ZNS'!L18,"&gt;0,6"))*'CG-EM_ZNS'!L18</f>
        <v>0</v>
      </c>
      <c r="M18" s="3">
        <f>(COUNTIF('CG-EM_ZNS'!M18,"&gt;0,1"))*'CG-EM_ZNS'!M18</f>
        <v>0</v>
      </c>
      <c r="N18" s="3">
        <f>(COUNTIF('CG-EM_ZNS'!N18,"&gt;0,7"))*'CG-EM_ZNS'!N18</f>
        <v>0</v>
      </c>
      <c r="O18" s="3">
        <f>(COUNTIF('CG-EM_ZNS'!O18,"&gt;0,01"))*'CG-EM_ZNS'!O18</f>
        <v>0</v>
      </c>
      <c r="P18" s="3">
        <f>(COUNTIF('CG-EM_ZNS'!P18,"&gt;0,01"))*'CG-EM_ZNS'!P18</f>
        <v>0</v>
      </c>
      <c r="Q18" s="3">
        <f>(COUNTIF('CG-EM_ZNS'!Q18,"&gt;0,01"))*'CG-EM_ZNS'!Q18</f>
        <v>0</v>
      </c>
      <c r="R18" s="3">
        <f>(COUNTIF('CG-EM_ZNS'!R18,"&gt;0,6"))*'CG-EM_ZNS'!R18</f>
        <v>0</v>
      </c>
      <c r="S18" s="3">
        <f>(COUNTIF('CG-EM_ZNS'!S18,"&gt;0,01"))*'CG-EM_ZNS'!S18</f>
        <v>0</v>
      </c>
      <c r="T18" s="3">
        <f>(COUNTIF('CG-EM_ZNS'!T18,"&gt;73"))*'CG-EM_ZNS'!T18</f>
        <v>0</v>
      </c>
      <c r="U18" s="3">
        <f>(COUNTIF('CG-EM_ZNS'!U18,"&gt;100"))*'CG-EM_ZNS'!U18</f>
        <v>0</v>
      </c>
      <c r="V18" s="3">
        <f>(COUNTIF('CG-EM_ZNS'!V18,"&gt;29,2"))*'CG-EM_ZNS'!V18</f>
        <v>0</v>
      </c>
      <c r="W18" s="3"/>
      <c r="X18" s="37"/>
      <c r="Y18" s="33">
        <f t="shared" si="0"/>
        <v>0</v>
      </c>
      <c r="Z18" s="33">
        <f t="shared" si="1"/>
        <v>0</v>
      </c>
      <c r="AA18" s="33">
        <f t="shared" si="2"/>
        <v>0</v>
      </c>
      <c r="AB18" s="33">
        <f t="shared" si="3"/>
        <v>0</v>
      </c>
      <c r="AC18" s="33"/>
      <c r="AD18" s="38">
        <f t="shared" si="4"/>
        <v>0</v>
      </c>
    </row>
    <row r="19" spans="1:30" x14ac:dyDescent="0.25">
      <c r="A19" s="3" t="s">
        <v>27</v>
      </c>
      <c r="B19" s="3">
        <v>2</v>
      </c>
      <c r="C19" s="3" t="s">
        <v>21</v>
      </c>
      <c r="D19" s="3">
        <v>4.2</v>
      </c>
      <c r="E19" s="3" t="s">
        <v>274</v>
      </c>
      <c r="F19" s="3" t="s">
        <v>277</v>
      </c>
      <c r="G19" s="3">
        <f>(COUNTIF('CG-EM_ZNS'!G19,"&gt;100"))*'CG-EM_ZNS'!G19</f>
        <v>0</v>
      </c>
      <c r="H19" s="3">
        <f>(COUNTIF('CG-EM_ZNS'!H19,"&gt;90"))*'CG-EM_ZNS'!H19</f>
        <v>0</v>
      </c>
      <c r="I19" s="3">
        <f>(COUNTIF('CG-EM_ZNS'!I19,"&gt;40"))*'CG-EM_ZNS'!I19</f>
        <v>0</v>
      </c>
      <c r="J19" s="3">
        <f>(COUNTIF('CG-EM_ZNS'!J19,"&gt;1"))*'CG-EM_ZNS'!J19</f>
        <v>0</v>
      </c>
      <c r="K19" s="3">
        <f>(COUNTIF('CG-EM_ZNS'!K19,"&gt;5"))*'CG-EM_ZNS'!K19</f>
        <v>0</v>
      </c>
      <c r="L19" s="3">
        <f>(COUNTIF('CG-EM_ZNS'!L19,"&gt;60"))*'CG-EM_ZNS'!L19</f>
        <v>0</v>
      </c>
      <c r="M19" s="3">
        <f>(COUNTIF('CG-EM_ZNS'!M19,"&gt;10"))*'CG-EM_ZNS'!M19</f>
        <v>0</v>
      </c>
      <c r="N19" s="3">
        <f>(COUNTIF('CG-EM_ZNS'!N19,"&gt;70"))*'CG-EM_ZNS'!N19</f>
        <v>0</v>
      </c>
      <c r="O19" s="3">
        <f>(COUNTIF('CG-EM_ZNS'!O19,"&gt;1"))*'CG-EM_ZNS'!O19</f>
        <v>0</v>
      </c>
      <c r="P19" s="3">
        <f>(COUNTIF('CG-EM_ZNS'!P19,"&gt;1"))*'CG-EM_ZNS'!P19</f>
        <v>0</v>
      </c>
      <c r="Q19" s="3">
        <f>(COUNTIF('CG-EM_ZNS'!Q19,"&gt;1"))*'CG-EM_ZNS'!Q19</f>
        <v>0</v>
      </c>
      <c r="R19" s="3">
        <f>(COUNTIF('CG-EM_ZNS'!R19,"&gt;60"))*'CG-EM_ZNS'!R19</f>
        <v>0</v>
      </c>
      <c r="S19" s="3">
        <f>(COUNTIF('CG-EM_ZNS'!S19,"&gt;1"))*'CG-EM_ZNS'!S19</f>
        <v>0</v>
      </c>
      <c r="T19" s="3">
        <f>(COUNTIF('CG-EM_ZNS'!T19,"&gt;7300"))*'CG-EM_ZNS'!T19</f>
        <v>0</v>
      </c>
      <c r="U19" s="3">
        <f>(COUNTIF('CG-EM_ZNS'!U19,"&gt;10000"))*'CG-EM_ZNS'!U19</f>
        <v>0</v>
      </c>
      <c r="V19" s="3">
        <f>(COUNTIF('CG-EM_ZNS'!V19,"&gt;2920"))*'CG-EM_ZNS'!V19</f>
        <v>0</v>
      </c>
      <c r="W19" s="3"/>
      <c r="X19" s="37" t="s">
        <v>27</v>
      </c>
      <c r="Y19" s="33">
        <f t="shared" si="0"/>
        <v>0</v>
      </c>
      <c r="Z19" s="33">
        <f t="shared" si="1"/>
        <v>0</v>
      </c>
      <c r="AA19" s="33">
        <f t="shared" si="2"/>
        <v>0</v>
      </c>
      <c r="AB19" s="33">
        <f t="shared" si="3"/>
        <v>0</v>
      </c>
      <c r="AC19" s="33"/>
      <c r="AD19" s="38">
        <f t="shared" si="4"/>
        <v>0</v>
      </c>
    </row>
    <row r="20" spans="1:30" x14ac:dyDescent="0.25">
      <c r="A20" s="3" t="s">
        <v>28</v>
      </c>
      <c r="B20" s="3">
        <v>0.5</v>
      </c>
      <c r="C20" s="3" t="s">
        <v>21</v>
      </c>
      <c r="D20" s="3">
        <v>0</v>
      </c>
      <c r="E20" s="3" t="s">
        <v>274</v>
      </c>
      <c r="F20" s="3" t="s">
        <v>277</v>
      </c>
      <c r="G20" s="3">
        <f>(COUNTIF('CG-EM_ZNS'!G20,"&gt;100"))*'CG-EM_ZNS'!G20</f>
        <v>0</v>
      </c>
      <c r="H20" s="3">
        <f>(COUNTIF('CG-EM_ZNS'!H20,"&gt;90"))*'CG-EM_ZNS'!H20</f>
        <v>0</v>
      </c>
      <c r="I20" s="3">
        <f>(COUNTIF('CG-EM_ZNS'!I20,"&gt;40"))*'CG-EM_ZNS'!I20</f>
        <v>0</v>
      </c>
      <c r="J20" s="3">
        <f>(COUNTIF('CG-EM_ZNS'!J20,"&gt;1"))*'CG-EM_ZNS'!J20</f>
        <v>0</v>
      </c>
      <c r="K20" s="3">
        <f>(COUNTIF('CG-EM_ZNS'!K20,"&gt;5"))*'CG-EM_ZNS'!K20</f>
        <v>0</v>
      </c>
      <c r="L20" s="3">
        <f>(COUNTIF('CG-EM_ZNS'!L20,"&gt;60"))*'CG-EM_ZNS'!L20</f>
        <v>0</v>
      </c>
      <c r="M20" s="3">
        <f>(COUNTIF('CG-EM_ZNS'!M20,"&gt;10"))*'CG-EM_ZNS'!M20</f>
        <v>0</v>
      </c>
      <c r="N20" s="3">
        <f>(COUNTIF('CG-EM_ZNS'!N20,"&gt;70"))*'CG-EM_ZNS'!N20</f>
        <v>0</v>
      </c>
      <c r="O20" s="3">
        <f>(COUNTIF('CG-EM_ZNS'!O20,"&gt;1"))*'CG-EM_ZNS'!O20</f>
        <v>0</v>
      </c>
      <c r="P20" s="3">
        <f>(COUNTIF('CG-EM_ZNS'!P20,"&gt;1"))*'CG-EM_ZNS'!P20</f>
        <v>0</v>
      </c>
      <c r="Q20" s="3">
        <f>(COUNTIF('CG-EM_ZNS'!Q20,"&gt;1"))*'CG-EM_ZNS'!Q20</f>
        <v>0</v>
      </c>
      <c r="R20" s="3">
        <f>(COUNTIF('CG-EM_ZNS'!R20,"&gt;60"))*'CG-EM_ZNS'!R20</f>
        <v>0</v>
      </c>
      <c r="S20" s="3">
        <f>(COUNTIF('CG-EM_ZNS'!S20,"&gt;1"))*'CG-EM_ZNS'!S20</f>
        <v>0</v>
      </c>
      <c r="T20" s="3">
        <f>(COUNTIF('CG-EM_ZNS'!T20,"&gt;7300"))*'CG-EM_ZNS'!T20</f>
        <v>0</v>
      </c>
      <c r="U20" s="3">
        <f>(COUNTIF('CG-EM_ZNS'!U20,"&gt;10000"))*'CG-EM_ZNS'!U20</f>
        <v>0</v>
      </c>
      <c r="V20" s="3">
        <f>(COUNTIF('CG-EM_ZNS'!V20,"&gt;2920"))*'CG-EM_ZNS'!V20</f>
        <v>0</v>
      </c>
      <c r="W20" s="3"/>
      <c r="X20" s="37" t="s">
        <v>28</v>
      </c>
      <c r="Y20" s="33">
        <f t="shared" si="0"/>
        <v>0</v>
      </c>
      <c r="Z20" s="33">
        <f t="shared" si="1"/>
        <v>0</v>
      </c>
      <c r="AA20" s="33">
        <f t="shared" si="2"/>
        <v>0</v>
      </c>
      <c r="AB20" s="33">
        <f t="shared" si="3"/>
        <v>0</v>
      </c>
      <c r="AC20" s="33"/>
      <c r="AD20" s="38">
        <f t="shared" si="4"/>
        <v>0</v>
      </c>
    </row>
    <row r="21" spans="1:30" x14ac:dyDescent="0.25">
      <c r="A21" s="3" t="s">
        <v>29</v>
      </c>
      <c r="B21" s="3">
        <v>1</v>
      </c>
      <c r="C21" s="3" t="s">
        <v>17</v>
      </c>
      <c r="D21" s="3">
        <v>33.200000000000003</v>
      </c>
      <c r="E21" s="3" t="s">
        <v>279</v>
      </c>
      <c r="F21" s="3" t="s">
        <v>277</v>
      </c>
      <c r="G21" s="3">
        <f>(COUNTIF('CG-EM_ZNS'!G21,"&gt;100"))*'CG-EM_ZNS'!G21</f>
        <v>0</v>
      </c>
      <c r="H21" s="3">
        <f>(COUNTIF('CG-EM_ZNS'!H21,"&gt;0,9"))*'CG-EM_ZNS'!H21</f>
        <v>0</v>
      </c>
      <c r="I21" s="3">
        <f>(COUNTIF('CG-EM_ZNS'!I21,"&gt;0,4"))*'CG-EM_ZNS'!I21</f>
        <v>0</v>
      </c>
      <c r="J21" s="3">
        <f>(COUNTIF('CG-EM_ZNS'!J21,"&gt;0,05"))*'CG-EM_ZNS'!J21</f>
        <v>0</v>
      </c>
      <c r="K21" s="3">
        <f>(COUNTIF('CG-EM_ZNS'!K21,"&gt;0,7"))*'CG-EM_ZNS'!K21</f>
        <v>0</v>
      </c>
      <c r="L21" s="3">
        <f>(COUNTIF('CG-EM_ZNS'!L21,"&gt;0,6"))*'CG-EM_ZNS'!L21</f>
        <v>0</v>
      </c>
      <c r="M21" s="3">
        <f>(COUNTIF('CG-EM_ZNS'!M21,"&gt;0,1"))*'CG-EM_ZNS'!M21</f>
        <v>0</v>
      </c>
      <c r="N21" s="3">
        <f>(COUNTIF('CG-EM_ZNS'!N21,"&gt;0,7"))*'CG-EM_ZNS'!N21</f>
        <v>0</v>
      </c>
      <c r="O21" s="3">
        <f>(COUNTIF('CG-EM_ZNS'!O21,"&gt;0,01"))*'CG-EM_ZNS'!O21</f>
        <v>0</v>
      </c>
      <c r="P21" s="3">
        <f>(COUNTIF('CG-EM_ZNS'!P21,"&gt;0,01"))*'CG-EM_ZNS'!P21</f>
        <v>0</v>
      </c>
      <c r="Q21" s="3">
        <f>(COUNTIF('CG-EM_ZNS'!Q21,"&gt;0,01"))*'CG-EM_ZNS'!Q21</f>
        <v>0</v>
      </c>
      <c r="R21" s="3">
        <f>(COUNTIF('CG-EM_ZNS'!R21,"&gt;0,6"))*'CG-EM_ZNS'!R21</f>
        <v>0</v>
      </c>
      <c r="S21" s="3">
        <f>(COUNTIF('CG-EM_ZNS'!S21,"&gt;0,01"))*'CG-EM_ZNS'!S21</f>
        <v>0</v>
      </c>
      <c r="T21" s="3">
        <f>(COUNTIF('CG-EM_ZNS'!T21,"&gt;73"))*'CG-EM_ZNS'!T21</f>
        <v>0</v>
      </c>
      <c r="U21" s="3">
        <f>(COUNTIF('CG-EM_ZNS'!U21,"&gt;100"))*'CG-EM_ZNS'!U21</f>
        <v>0</v>
      </c>
      <c r="V21" s="3">
        <f>(COUNTIF('CG-EM_ZNS'!V21,"&gt;29,2"))*'CG-EM_ZNS'!V21</f>
        <v>0</v>
      </c>
      <c r="W21" s="3"/>
      <c r="X21" s="37" t="s">
        <v>29</v>
      </c>
      <c r="Y21" s="33">
        <f t="shared" si="0"/>
        <v>0</v>
      </c>
      <c r="Z21" s="33">
        <f t="shared" si="1"/>
        <v>0</v>
      </c>
      <c r="AA21" s="33">
        <f t="shared" si="2"/>
        <v>0</v>
      </c>
      <c r="AB21" s="33">
        <f t="shared" si="3"/>
        <v>0</v>
      </c>
      <c r="AC21" s="33"/>
      <c r="AD21" s="38">
        <f t="shared" si="4"/>
        <v>0</v>
      </c>
    </row>
    <row r="22" spans="1:30" x14ac:dyDescent="0.25">
      <c r="A22" s="3" t="s">
        <v>30</v>
      </c>
      <c r="B22" s="3">
        <v>1</v>
      </c>
      <c r="C22" s="3" t="s">
        <v>31</v>
      </c>
      <c r="D22" s="3">
        <v>12.2</v>
      </c>
      <c r="E22" s="3" t="s">
        <v>274</v>
      </c>
      <c r="F22" s="3" t="s">
        <v>277</v>
      </c>
      <c r="G22" s="3">
        <f>(COUNTIF('CG-EM_ZNS'!G22,"&gt;100"))*'CG-EM_ZNS'!G22</f>
        <v>0</v>
      </c>
      <c r="H22" s="3">
        <f>(COUNTIF('CG-EM_ZNS'!H22,"&gt;90"))*'CG-EM_ZNS'!H22</f>
        <v>0</v>
      </c>
      <c r="I22" s="3">
        <f>(COUNTIF('CG-EM_ZNS'!I22,"&gt;40"))*'CG-EM_ZNS'!I22</f>
        <v>0</v>
      </c>
      <c r="J22" s="3">
        <f>(COUNTIF('CG-EM_ZNS'!J22,"&gt;1"))*'CG-EM_ZNS'!J22</f>
        <v>0</v>
      </c>
      <c r="K22" s="3">
        <f>(COUNTIF('CG-EM_ZNS'!K22,"&gt;5"))*'CG-EM_ZNS'!K22</f>
        <v>0</v>
      </c>
      <c r="L22" s="3">
        <f>(COUNTIF('CG-EM_ZNS'!L22,"&gt;60"))*'CG-EM_ZNS'!L22</f>
        <v>0</v>
      </c>
      <c r="M22" s="3">
        <f>(COUNTIF('CG-EM_ZNS'!M22,"&gt;10"))*'CG-EM_ZNS'!M22</f>
        <v>0</v>
      </c>
      <c r="N22" s="3">
        <f>(COUNTIF('CG-EM_ZNS'!N22,"&gt;70"))*'CG-EM_ZNS'!N22</f>
        <v>0</v>
      </c>
      <c r="O22" s="3">
        <f>(COUNTIF('CG-EM_ZNS'!O22,"&gt;1"))*'CG-EM_ZNS'!O22</f>
        <v>0</v>
      </c>
      <c r="P22" s="3">
        <f>(COUNTIF('CG-EM_ZNS'!P22,"&gt;1"))*'CG-EM_ZNS'!P22</f>
        <v>0</v>
      </c>
      <c r="Q22" s="3">
        <f>(COUNTIF('CG-EM_ZNS'!Q22,"&gt;1"))*'CG-EM_ZNS'!Q22</f>
        <v>0</v>
      </c>
      <c r="R22" s="3">
        <f>(COUNTIF('CG-EM_ZNS'!R22,"&gt;60"))*'CG-EM_ZNS'!R22</f>
        <v>0</v>
      </c>
      <c r="S22" s="3">
        <f>(COUNTIF('CG-EM_ZNS'!S22,"&gt;1"))*'CG-EM_ZNS'!S22</f>
        <v>0</v>
      </c>
      <c r="T22" s="3">
        <f>(COUNTIF('CG-EM_ZNS'!T22,"&gt;7300"))*'CG-EM_ZNS'!T22</f>
        <v>0</v>
      </c>
      <c r="U22" s="3">
        <f>(COUNTIF('CG-EM_ZNS'!U22,"&gt;10000"))*'CG-EM_ZNS'!U22</f>
        <v>0</v>
      </c>
      <c r="V22" s="3">
        <f>(COUNTIF('CG-EM_ZNS'!V22,"&gt;2920"))*'CG-EM_ZNS'!V22</f>
        <v>0</v>
      </c>
      <c r="W22" s="3"/>
      <c r="X22" s="37" t="s">
        <v>30</v>
      </c>
      <c r="Y22" s="33">
        <f t="shared" si="0"/>
        <v>0</v>
      </c>
      <c r="Z22" s="33">
        <f t="shared" si="1"/>
        <v>0</v>
      </c>
      <c r="AA22" s="33">
        <f t="shared" si="2"/>
        <v>0</v>
      </c>
      <c r="AB22" s="33">
        <f t="shared" si="3"/>
        <v>0</v>
      </c>
      <c r="AC22" s="33"/>
      <c r="AD22" s="38">
        <f t="shared" si="4"/>
        <v>0</v>
      </c>
    </row>
    <row r="23" spans="1:30" x14ac:dyDescent="0.25">
      <c r="A23" s="3" t="s">
        <v>32</v>
      </c>
      <c r="B23" s="3">
        <v>0.5</v>
      </c>
      <c r="C23" s="3" t="s">
        <v>33</v>
      </c>
      <c r="D23" s="3">
        <v>4</v>
      </c>
      <c r="E23" s="3" t="s">
        <v>274</v>
      </c>
      <c r="F23" s="3" t="s">
        <v>277</v>
      </c>
      <c r="G23" s="3">
        <f>(COUNTIF('CG-EM_ZNS'!G23,"&gt;100"))*'CG-EM_ZNS'!G23</f>
        <v>0</v>
      </c>
      <c r="H23" s="3">
        <f>(COUNTIF('CG-EM_ZNS'!H23,"&gt;90"))*'CG-EM_ZNS'!H23</f>
        <v>0</v>
      </c>
      <c r="I23" s="3">
        <f>(COUNTIF('CG-EM_ZNS'!I23,"&gt;40"))*'CG-EM_ZNS'!I23</f>
        <v>0</v>
      </c>
      <c r="J23" s="3">
        <f>(COUNTIF('CG-EM_ZNS'!J23,"&gt;1"))*'CG-EM_ZNS'!J23</f>
        <v>0</v>
      </c>
      <c r="K23" s="3">
        <f>(COUNTIF('CG-EM_ZNS'!K23,"&gt;5"))*'CG-EM_ZNS'!K23</f>
        <v>0</v>
      </c>
      <c r="L23" s="3">
        <f>(COUNTIF('CG-EM_ZNS'!L23,"&gt;60"))*'CG-EM_ZNS'!L23</f>
        <v>0</v>
      </c>
      <c r="M23" s="3">
        <f>(COUNTIF('CG-EM_ZNS'!M23,"&gt;10"))*'CG-EM_ZNS'!M23</f>
        <v>0</v>
      </c>
      <c r="N23" s="3">
        <f>(COUNTIF('CG-EM_ZNS'!N23,"&gt;70"))*'CG-EM_ZNS'!N23</f>
        <v>0</v>
      </c>
      <c r="O23" s="3">
        <f>(COUNTIF('CG-EM_ZNS'!O23,"&gt;1"))*'CG-EM_ZNS'!O23</f>
        <v>0</v>
      </c>
      <c r="P23" s="3">
        <f>(COUNTIF('CG-EM_ZNS'!P23,"&gt;1"))*'CG-EM_ZNS'!P23</f>
        <v>0</v>
      </c>
      <c r="Q23" s="3">
        <f>(COUNTIF('CG-EM_ZNS'!Q23,"&gt;1"))*'CG-EM_ZNS'!Q23</f>
        <v>0</v>
      </c>
      <c r="R23" s="3">
        <f>(COUNTIF('CG-EM_ZNS'!R23,"&gt;60"))*'CG-EM_ZNS'!R23</f>
        <v>0</v>
      </c>
      <c r="S23" s="3">
        <f>(COUNTIF('CG-EM_ZNS'!S23,"&gt;1"))*'CG-EM_ZNS'!S23</f>
        <v>0</v>
      </c>
      <c r="T23" s="3">
        <f>(COUNTIF('CG-EM_ZNS'!T23,"&gt;7300"))*'CG-EM_ZNS'!T23</f>
        <v>0</v>
      </c>
      <c r="U23" s="3">
        <f>(COUNTIF('CG-EM_ZNS'!U23,"&gt;10000"))*'CG-EM_ZNS'!U23</f>
        <v>0</v>
      </c>
      <c r="V23" s="3">
        <f>(COUNTIF('CG-EM_ZNS'!V23,"&gt;2920"))*'CG-EM_ZNS'!V23</f>
        <v>0</v>
      </c>
      <c r="W23" s="3"/>
      <c r="X23" s="37" t="s">
        <v>32</v>
      </c>
      <c r="Y23" s="33">
        <f t="shared" si="0"/>
        <v>0</v>
      </c>
      <c r="Z23" s="33">
        <f t="shared" si="1"/>
        <v>0</v>
      </c>
      <c r="AA23" s="33">
        <f t="shared" si="2"/>
        <v>0</v>
      </c>
      <c r="AB23" s="33">
        <f t="shared" si="3"/>
        <v>0</v>
      </c>
      <c r="AC23" s="33"/>
      <c r="AD23" s="38">
        <f t="shared" si="4"/>
        <v>0</v>
      </c>
    </row>
    <row r="24" spans="1:30" x14ac:dyDescent="0.25">
      <c r="A24" s="3" t="s">
        <v>34</v>
      </c>
      <c r="B24" s="3">
        <v>0.5</v>
      </c>
      <c r="C24" s="3" t="s">
        <v>35</v>
      </c>
      <c r="D24" s="3">
        <v>2</v>
      </c>
      <c r="E24" s="3" t="s">
        <v>274</v>
      </c>
      <c r="F24" s="3" t="s">
        <v>277</v>
      </c>
      <c r="G24" s="3">
        <f>(COUNTIF('CG-EM_ZNS'!G24,"&gt;100"))*'CG-EM_ZNS'!G24</f>
        <v>0</v>
      </c>
      <c r="H24" s="3">
        <f>(COUNTIF('CG-EM_ZNS'!H24,"&gt;90"))*'CG-EM_ZNS'!H24</f>
        <v>0</v>
      </c>
      <c r="I24" s="3">
        <f>(COUNTIF('CG-EM_ZNS'!I24,"&gt;40"))*'CG-EM_ZNS'!I24</f>
        <v>0</v>
      </c>
      <c r="J24" s="3">
        <f>(COUNTIF('CG-EM_ZNS'!J24,"&gt;1"))*'CG-EM_ZNS'!J24</f>
        <v>0</v>
      </c>
      <c r="K24" s="3">
        <f>(COUNTIF('CG-EM_ZNS'!K24,"&gt;5"))*'CG-EM_ZNS'!K24</f>
        <v>0</v>
      </c>
      <c r="L24" s="3">
        <f>(COUNTIF('CG-EM_ZNS'!L24,"&gt;60"))*'CG-EM_ZNS'!L24</f>
        <v>0</v>
      </c>
      <c r="M24" s="3">
        <f>(COUNTIF('CG-EM_ZNS'!M24,"&gt;10"))*'CG-EM_ZNS'!M24</f>
        <v>0</v>
      </c>
      <c r="N24" s="3">
        <f>(COUNTIF('CG-EM_ZNS'!N24,"&gt;70"))*'CG-EM_ZNS'!N24</f>
        <v>0</v>
      </c>
      <c r="O24" s="3">
        <f>(COUNTIF('CG-EM_ZNS'!O24,"&gt;1"))*'CG-EM_ZNS'!O24</f>
        <v>0</v>
      </c>
      <c r="P24" s="3">
        <f>(COUNTIF('CG-EM_ZNS'!P24,"&gt;1"))*'CG-EM_ZNS'!P24</f>
        <v>0</v>
      </c>
      <c r="Q24" s="3">
        <f>(COUNTIF('CG-EM_ZNS'!Q24,"&gt;1"))*'CG-EM_ZNS'!Q24</f>
        <v>0</v>
      </c>
      <c r="R24" s="3">
        <f>(COUNTIF('CG-EM_ZNS'!R24,"&gt;60"))*'CG-EM_ZNS'!R24</f>
        <v>0</v>
      </c>
      <c r="S24" s="3">
        <f>(COUNTIF('CG-EM_ZNS'!S24,"&gt;1"))*'CG-EM_ZNS'!S24</f>
        <v>0</v>
      </c>
      <c r="T24" s="3">
        <f>(COUNTIF('CG-EM_ZNS'!T24,"&gt;7300"))*'CG-EM_ZNS'!T24</f>
        <v>0</v>
      </c>
      <c r="U24" s="3">
        <f>(COUNTIF('CG-EM_ZNS'!U24,"&gt;10000"))*'CG-EM_ZNS'!U24</f>
        <v>0</v>
      </c>
      <c r="V24" s="3">
        <f>(COUNTIF('CG-EM_ZNS'!V24,"&gt;2920"))*'CG-EM_ZNS'!V24</f>
        <v>0</v>
      </c>
      <c r="W24" s="3"/>
      <c r="X24" s="37" t="s">
        <v>34</v>
      </c>
      <c r="Y24" s="33">
        <f t="shared" si="0"/>
        <v>0</v>
      </c>
      <c r="Z24" s="33">
        <f t="shared" si="1"/>
        <v>0</v>
      </c>
      <c r="AA24" s="33">
        <f t="shared" si="2"/>
        <v>0</v>
      </c>
      <c r="AB24" s="33">
        <f t="shared" si="3"/>
        <v>0</v>
      </c>
      <c r="AC24" s="33"/>
      <c r="AD24" s="38">
        <f t="shared" si="4"/>
        <v>0</v>
      </c>
    </row>
    <row r="25" spans="1:30" x14ac:dyDescent="0.25">
      <c r="A25" s="3" t="s">
        <v>36</v>
      </c>
      <c r="B25" s="3">
        <v>3</v>
      </c>
      <c r="C25" s="3" t="s">
        <v>37</v>
      </c>
      <c r="D25" s="3">
        <v>12.2</v>
      </c>
      <c r="E25" s="3" t="s">
        <v>279</v>
      </c>
      <c r="F25" s="3" t="s">
        <v>277</v>
      </c>
      <c r="G25" s="3">
        <f>(COUNTIF('CG-EM_ZNS'!G25,"&gt;100"))*'CG-EM_ZNS'!G25</f>
        <v>0</v>
      </c>
      <c r="H25" s="3">
        <f>(COUNTIF('CG-EM_ZNS'!H25,"&gt;0,9"))*'CG-EM_ZNS'!H25</f>
        <v>0</v>
      </c>
      <c r="I25" s="3">
        <f>(COUNTIF('CG-EM_ZNS'!I25,"&gt;0,4"))*'CG-EM_ZNS'!I25</f>
        <v>0</v>
      </c>
      <c r="J25" s="3">
        <f>(COUNTIF('CG-EM_ZNS'!J25,"&gt;0,05"))*'CG-EM_ZNS'!J25</f>
        <v>0</v>
      </c>
      <c r="K25" s="3">
        <f>(COUNTIF('CG-EM_ZNS'!K25,"&gt;0,7"))*'CG-EM_ZNS'!K25</f>
        <v>0</v>
      </c>
      <c r="L25" s="3">
        <f>(COUNTIF('CG-EM_ZNS'!L25,"&gt;0,6"))*'CG-EM_ZNS'!L25</f>
        <v>0</v>
      </c>
      <c r="M25" s="3">
        <f>(COUNTIF('CG-EM_ZNS'!M25,"&gt;0,1"))*'CG-EM_ZNS'!M25</f>
        <v>0</v>
      </c>
      <c r="N25" s="3">
        <f>(COUNTIF('CG-EM_ZNS'!N25,"&gt;0,7"))*'CG-EM_ZNS'!N25</f>
        <v>0</v>
      </c>
      <c r="O25" s="3">
        <f>(COUNTIF('CG-EM_ZNS'!O25,"&gt;0,01"))*'CG-EM_ZNS'!O25</f>
        <v>0</v>
      </c>
      <c r="P25" s="3">
        <f>(COUNTIF('CG-EM_ZNS'!P25,"&gt;0,01"))*'CG-EM_ZNS'!P25</f>
        <v>0</v>
      </c>
      <c r="Q25" s="3">
        <f>(COUNTIF('CG-EM_ZNS'!Q25,"&gt;0,01"))*'CG-EM_ZNS'!Q25</f>
        <v>0</v>
      </c>
      <c r="R25" s="3">
        <f>(COUNTIF('CG-EM_ZNS'!R25,"&gt;0,6"))*'CG-EM_ZNS'!R25</f>
        <v>0</v>
      </c>
      <c r="S25" s="3">
        <f>(COUNTIF('CG-EM_ZNS'!S25,"&gt;0,01"))*'CG-EM_ZNS'!S25</f>
        <v>0</v>
      </c>
      <c r="T25" s="3">
        <f>(COUNTIF('CG-EM_ZNS'!T25,"&gt;73"))*'CG-EM_ZNS'!T25</f>
        <v>0</v>
      </c>
      <c r="U25" s="3">
        <f>(COUNTIF('CG-EM_ZNS'!U25,"&gt;100"))*'CG-EM_ZNS'!U25</f>
        <v>0</v>
      </c>
      <c r="V25" s="3">
        <f>(COUNTIF('CG-EM_ZNS'!V25,"&gt;29,2"))*'CG-EM_ZNS'!V25</f>
        <v>0</v>
      </c>
      <c r="W25" s="3"/>
      <c r="X25" s="37" t="s">
        <v>36</v>
      </c>
      <c r="Y25" s="33">
        <f t="shared" si="0"/>
        <v>0</v>
      </c>
      <c r="Z25" s="33">
        <f t="shared" si="1"/>
        <v>0</v>
      </c>
      <c r="AA25" s="33">
        <f t="shared" si="2"/>
        <v>0</v>
      </c>
      <c r="AB25" s="33">
        <f t="shared" si="3"/>
        <v>0</v>
      </c>
      <c r="AC25" s="33"/>
      <c r="AD25" s="38">
        <f t="shared" si="4"/>
        <v>0</v>
      </c>
    </row>
    <row r="26" spans="1:30" x14ac:dyDescent="0.25">
      <c r="A26" s="3" t="s">
        <v>38</v>
      </c>
      <c r="B26" s="3">
        <v>1</v>
      </c>
      <c r="C26" s="3" t="s">
        <v>37</v>
      </c>
      <c r="D26" s="3">
        <v>0</v>
      </c>
      <c r="E26" s="3" t="s">
        <v>279</v>
      </c>
      <c r="F26" s="3" t="s">
        <v>277</v>
      </c>
      <c r="G26" s="3">
        <f>(COUNTIF('CG-EM_ZNS'!G26,"&gt;100"))*'CG-EM_ZNS'!G26</f>
        <v>0</v>
      </c>
      <c r="H26" s="3">
        <f>(COUNTIF('CG-EM_ZNS'!H26,"&gt;0,9"))*'CG-EM_ZNS'!H26</f>
        <v>0</v>
      </c>
      <c r="I26" s="3">
        <f>(COUNTIF('CG-EM_ZNS'!I26,"&gt;0,4"))*'CG-EM_ZNS'!I26</f>
        <v>0</v>
      </c>
      <c r="J26" s="3">
        <f>(COUNTIF('CG-EM_ZNS'!J26,"&gt;0,05"))*'CG-EM_ZNS'!J26</f>
        <v>0</v>
      </c>
      <c r="K26" s="3">
        <f>(COUNTIF('CG-EM_ZNS'!K26,"&gt;0,7"))*'CG-EM_ZNS'!K26</f>
        <v>0</v>
      </c>
      <c r="L26" s="3">
        <f>(COUNTIF('CG-EM_ZNS'!L26,"&gt;0,6"))*'CG-EM_ZNS'!L26</f>
        <v>0</v>
      </c>
      <c r="M26" s="3">
        <f>(COUNTIF('CG-EM_ZNS'!M26,"&gt;0,1"))*'CG-EM_ZNS'!M26</f>
        <v>0</v>
      </c>
      <c r="N26" s="3">
        <f>(COUNTIF('CG-EM_ZNS'!N26,"&gt;0,7"))*'CG-EM_ZNS'!N26</f>
        <v>0</v>
      </c>
      <c r="O26" s="3">
        <f>(COUNTIF('CG-EM_ZNS'!O26,"&gt;0,01"))*'CG-EM_ZNS'!O26</f>
        <v>0</v>
      </c>
      <c r="P26" s="3">
        <f>(COUNTIF('CG-EM_ZNS'!P26,"&gt;0,01"))*'CG-EM_ZNS'!P26</f>
        <v>0</v>
      </c>
      <c r="Q26" s="3">
        <f>(COUNTIF('CG-EM_ZNS'!Q26,"&gt;0,01"))*'CG-EM_ZNS'!Q26</f>
        <v>0</v>
      </c>
      <c r="R26" s="3">
        <f>(COUNTIF('CG-EM_ZNS'!R26,"&gt;0,6"))*'CG-EM_ZNS'!R26</f>
        <v>0</v>
      </c>
      <c r="S26" s="3">
        <f>(COUNTIF('CG-EM_ZNS'!S26,"&gt;0,01"))*'CG-EM_ZNS'!S26</f>
        <v>0</v>
      </c>
      <c r="T26" s="3">
        <f>(COUNTIF('CG-EM_ZNS'!T26,"&gt;73"))*'CG-EM_ZNS'!T26</f>
        <v>0</v>
      </c>
      <c r="U26" s="3">
        <f>(COUNTIF('CG-EM_ZNS'!U26,"&gt;100"))*'CG-EM_ZNS'!U26</f>
        <v>0</v>
      </c>
      <c r="V26" s="3">
        <f>(COUNTIF('CG-EM_ZNS'!V26,"&gt;29,2"))*'CG-EM_ZNS'!V26</f>
        <v>0</v>
      </c>
      <c r="W26" s="3"/>
      <c r="X26" s="37" t="s">
        <v>38</v>
      </c>
      <c r="Y26" s="33">
        <f t="shared" si="0"/>
        <v>0</v>
      </c>
      <c r="Z26" s="33">
        <f t="shared" si="1"/>
        <v>0</v>
      </c>
      <c r="AA26" s="33">
        <f t="shared" si="2"/>
        <v>0</v>
      </c>
      <c r="AB26" s="33">
        <f t="shared" si="3"/>
        <v>0</v>
      </c>
      <c r="AC26" s="33"/>
      <c r="AD26" s="38">
        <f t="shared" si="4"/>
        <v>0</v>
      </c>
    </row>
    <row r="27" spans="1:30" x14ac:dyDescent="0.25">
      <c r="A27" s="3" t="s">
        <v>39</v>
      </c>
      <c r="B27" s="3">
        <v>2</v>
      </c>
      <c r="C27" s="3" t="s">
        <v>37</v>
      </c>
      <c r="D27" s="3">
        <v>47.9</v>
      </c>
      <c r="E27" s="3" t="s">
        <v>279</v>
      </c>
      <c r="F27" s="3" t="s">
        <v>277</v>
      </c>
      <c r="G27" s="3">
        <f>(COUNTIF('CG-EM_ZNS'!G27,"&gt;100"))*'CG-EM_ZNS'!G27</f>
        <v>0</v>
      </c>
      <c r="H27" s="3">
        <f>(COUNTIF('CG-EM_ZNS'!H27,"&gt;0,9"))*'CG-EM_ZNS'!H27</f>
        <v>0</v>
      </c>
      <c r="I27" s="3">
        <f>(COUNTIF('CG-EM_ZNS'!I27,"&gt;0,4"))*'CG-EM_ZNS'!I27</f>
        <v>0</v>
      </c>
      <c r="J27" s="3">
        <f>(COUNTIF('CG-EM_ZNS'!J27,"&gt;0,05"))*'CG-EM_ZNS'!J27</f>
        <v>0</v>
      </c>
      <c r="K27" s="3">
        <f>(COUNTIF('CG-EM_ZNS'!K27,"&gt;0,7"))*'CG-EM_ZNS'!K27</f>
        <v>0</v>
      </c>
      <c r="L27" s="3">
        <f>(COUNTIF('CG-EM_ZNS'!L27,"&gt;0,6"))*'CG-EM_ZNS'!L27</f>
        <v>0</v>
      </c>
      <c r="M27" s="3">
        <f>(COUNTIF('CG-EM_ZNS'!M27,"&gt;0,1"))*'CG-EM_ZNS'!M27</f>
        <v>0</v>
      </c>
      <c r="N27" s="3">
        <f>(COUNTIF('CG-EM_ZNS'!N27,"&gt;0,7"))*'CG-EM_ZNS'!N27</f>
        <v>0</v>
      </c>
      <c r="O27" s="3">
        <f>(COUNTIF('CG-EM_ZNS'!O27,"&gt;0,01"))*'CG-EM_ZNS'!O27</f>
        <v>0</v>
      </c>
      <c r="P27" s="3">
        <f>(COUNTIF('CG-EM_ZNS'!P27,"&gt;0,01"))*'CG-EM_ZNS'!P27</f>
        <v>0</v>
      </c>
      <c r="Q27" s="3">
        <f>(COUNTIF('CG-EM_ZNS'!Q27,"&gt;0,01"))*'CG-EM_ZNS'!Q27</f>
        <v>0</v>
      </c>
      <c r="R27" s="3">
        <f>(COUNTIF('CG-EM_ZNS'!R27,"&gt;0,6"))*'CG-EM_ZNS'!R27</f>
        <v>0</v>
      </c>
      <c r="S27" s="3">
        <f>(COUNTIF('CG-EM_ZNS'!S27,"&gt;0,01"))*'CG-EM_ZNS'!S27</f>
        <v>0</v>
      </c>
      <c r="T27" s="3">
        <f>(COUNTIF('CG-EM_ZNS'!T27,"&gt;73"))*'CG-EM_ZNS'!T27</f>
        <v>0</v>
      </c>
      <c r="U27" s="3">
        <f>(COUNTIF('CG-EM_ZNS'!U27,"&gt;100"))*'CG-EM_ZNS'!U27</f>
        <v>0</v>
      </c>
      <c r="V27" s="3">
        <f>(COUNTIF('CG-EM_ZNS'!V27,"&gt;29,2"))*'CG-EM_ZNS'!V27</f>
        <v>0</v>
      </c>
      <c r="W27" s="3"/>
      <c r="X27" s="37" t="s">
        <v>39</v>
      </c>
      <c r="Y27" s="33">
        <f t="shared" si="0"/>
        <v>0</v>
      </c>
      <c r="Z27" s="33">
        <f t="shared" si="1"/>
        <v>0</v>
      </c>
      <c r="AA27" s="33">
        <f t="shared" si="2"/>
        <v>0</v>
      </c>
      <c r="AB27" s="33">
        <f t="shared" si="3"/>
        <v>0</v>
      </c>
      <c r="AC27" s="33"/>
      <c r="AD27" s="38">
        <f t="shared" si="4"/>
        <v>0</v>
      </c>
    </row>
    <row r="28" spans="1:30" x14ac:dyDescent="0.25">
      <c r="A28" s="3" t="s">
        <v>40</v>
      </c>
      <c r="B28" s="3">
        <v>1</v>
      </c>
      <c r="C28" s="3" t="s">
        <v>37</v>
      </c>
      <c r="D28" s="3">
        <v>2</v>
      </c>
      <c r="E28" s="3" t="s">
        <v>279</v>
      </c>
      <c r="F28" s="3" t="s">
        <v>277</v>
      </c>
      <c r="G28" s="3">
        <f>(COUNTIF('CG-EM_ZNS'!G28,"&gt;100"))*'CG-EM_ZNS'!G28</f>
        <v>0</v>
      </c>
      <c r="H28" s="3">
        <f>(COUNTIF('CG-EM_ZNS'!H28,"&gt;0,9"))*'CG-EM_ZNS'!H28</f>
        <v>0</v>
      </c>
      <c r="I28" s="3">
        <f>(COUNTIF('CG-EM_ZNS'!I28,"&gt;0,4"))*'CG-EM_ZNS'!I28</f>
        <v>0</v>
      </c>
      <c r="J28" s="3">
        <f>(COUNTIF('CG-EM_ZNS'!J28,"&gt;0,05"))*'CG-EM_ZNS'!J28</f>
        <v>0</v>
      </c>
      <c r="K28" s="3">
        <f>(COUNTIF('CG-EM_ZNS'!K28,"&gt;0,7"))*'CG-EM_ZNS'!K28</f>
        <v>0</v>
      </c>
      <c r="L28" s="3">
        <f>(COUNTIF('CG-EM_ZNS'!L28,"&gt;0,6"))*'CG-EM_ZNS'!L28</f>
        <v>0</v>
      </c>
      <c r="M28" s="3">
        <f>(COUNTIF('CG-EM_ZNS'!M28,"&gt;0,1"))*'CG-EM_ZNS'!M28</f>
        <v>0</v>
      </c>
      <c r="N28" s="3">
        <f>(COUNTIF('CG-EM_ZNS'!N28,"&gt;0,7"))*'CG-EM_ZNS'!N28</f>
        <v>0</v>
      </c>
      <c r="O28" s="3">
        <f>(COUNTIF('CG-EM_ZNS'!O28,"&gt;0,01"))*'CG-EM_ZNS'!O28</f>
        <v>0</v>
      </c>
      <c r="P28" s="3">
        <f>(COUNTIF('CG-EM_ZNS'!P28,"&gt;0,01"))*'CG-EM_ZNS'!P28</f>
        <v>0</v>
      </c>
      <c r="Q28" s="3">
        <f>(COUNTIF('CG-EM_ZNS'!Q28,"&gt;0,01"))*'CG-EM_ZNS'!Q28</f>
        <v>0</v>
      </c>
      <c r="R28" s="3">
        <f>(COUNTIF('CG-EM_ZNS'!R28,"&gt;0,6"))*'CG-EM_ZNS'!R28</f>
        <v>0</v>
      </c>
      <c r="S28" s="3">
        <f>(COUNTIF('CG-EM_ZNS'!S28,"&gt;0,01"))*'CG-EM_ZNS'!S28</f>
        <v>0</v>
      </c>
      <c r="T28" s="3">
        <f>(COUNTIF('CG-EM_ZNS'!T28,"&gt;73"))*'CG-EM_ZNS'!T28</f>
        <v>0</v>
      </c>
      <c r="U28" s="3">
        <f>(COUNTIF('CG-EM_ZNS'!U28,"&gt;100"))*'CG-EM_ZNS'!U28</f>
        <v>0</v>
      </c>
      <c r="V28" s="3">
        <f>(COUNTIF('CG-EM_ZNS'!V28,"&gt;29,2"))*'CG-EM_ZNS'!V28</f>
        <v>0</v>
      </c>
      <c r="W28" s="3"/>
      <c r="X28" s="37" t="s">
        <v>40</v>
      </c>
      <c r="Y28" s="33">
        <f t="shared" si="0"/>
        <v>0</v>
      </c>
      <c r="Z28" s="33">
        <f t="shared" si="1"/>
        <v>0</v>
      </c>
      <c r="AA28" s="33">
        <f t="shared" si="2"/>
        <v>0</v>
      </c>
      <c r="AB28" s="33">
        <f t="shared" si="3"/>
        <v>0</v>
      </c>
      <c r="AC28" s="33"/>
      <c r="AD28" s="38">
        <f t="shared" si="4"/>
        <v>0</v>
      </c>
    </row>
    <row r="29" spans="1:30" x14ac:dyDescent="0.25">
      <c r="A29" s="3" t="s">
        <v>41</v>
      </c>
      <c r="B29" s="3">
        <v>3.5</v>
      </c>
      <c r="C29" s="3" t="s">
        <v>42</v>
      </c>
      <c r="D29" s="3">
        <v>0</v>
      </c>
      <c r="E29" s="3" t="s">
        <v>279</v>
      </c>
      <c r="F29" s="3" t="s">
        <v>277</v>
      </c>
      <c r="G29" s="3">
        <f>(COUNTIF('CG-EM_ZNS'!G29,"&gt;100"))*'CG-EM_ZNS'!G29</f>
        <v>0</v>
      </c>
      <c r="H29" s="3">
        <f>(COUNTIF('CG-EM_ZNS'!H29,"&gt;0,9"))*'CG-EM_ZNS'!H29</f>
        <v>0</v>
      </c>
      <c r="I29" s="3">
        <f>(COUNTIF('CG-EM_ZNS'!I29,"&gt;0,4"))*'CG-EM_ZNS'!I29</f>
        <v>0</v>
      </c>
      <c r="J29" s="3">
        <f>(COUNTIF('CG-EM_ZNS'!J29,"&gt;0,05"))*'CG-EM_ZNS'!J29</f>
        <v>0</v>
      </c>
      <c r="K29" s="3">
        <f>(COUNTIF('CG-EM_ZNS'!K29,"&gt;0,7"))*'CG-EM_ZNS'!K29</f>
        <v>0</v>
      </c>
      <c r="L29" s="3">
        <f>(COUNTIF('CG-EM_ZNS'!L29,"&gt;0,6"))*'CG-EM_ZNS'!L29</f>
        <v>0</v>
      </c>
      <c r="M29" s="3">
        <f>(COUNTIF('CG-EM_ZNS'!M29,"&gt;0,1"))*'CG-EM_ZNS'!M29</f>
        <v>0</v>
      </c>
      <c r="N29" s="3">
        <f>(COUNTIF('CG-EM_ZNS'!N29,"&gt;0,7"))*'CG-EM_ZNS'!N29</f>
        <v>0</v>
      </c>
      <c r="O29" s="3">
        <f>(COUNTIF('CG-EM_ZNS'!O29,"&gt;0,01"))*'CG-EM_ZNS'!O29</f>
        <v>0</v>
      </c>
      <c r="P29" s="3">
        <f>(COUNTIF('CG-EM_ZNS'!P29,"&gt;0,01"))*'CG-EM_ZNS'!P29</f>
        <v>0</v>
      </c>
      <c r="Q29" s="3">
        <f>(COUNTIF('CG-EM_ZNS'!Q29,"&gt;0,01"))*'CG-EM_ZNS'!Q29</f>
        <v>0</v>
      </c>
      <c r="R29" s="3">
        <f>(COUNTIF('CG-EM_ZNS'!R29,"&gt;0,6"))*'CG-EM_ZNS'!R29</f>
        <v>0</v>
      </c>
      <c r="S29" s="3">
        <f>(COUNTIF('CG-EM_ZNS'!S29,"&gt;0,01"))*'CG-EM_ZNS'!S29</f>
        <v>0</v>
      </c>
      <c r="T29" s="3">
        <f>(COUNTIF('CG-EM_ZNS'!T29,"&gt;73"))*'CG-EM_ZNS'!T29</f>
        <v>0</v>
      </c>
      <c r="U29" s="3">
        <f>(COUNTIF('CG-EM_ZNS'!U29,"&gt;100"))*'CG-EM_ZNS'!U29</f>
        <v>0</v>
      </c>
      <c r="V29" s="3">
        <f>(COUNTIF('CG-EM_ZNS'!V29,"&gt;29,2"))*'CG-EM_ZNS'!V29</f>
        <v>0</v>
      </c>
      <c r="W29" s="3"/>
      <c r="X29" s="37" t="s">
        <v>41</v>
      </c>
      <c r="Y29" s="33">
        <f t="shared" si="0"/>
        <v>0</v>
      </c>
      <c r="Z29" s="33">
        <f t="shared" si="1"/>
        <v>0</v>
      </c>
      <c r="AA29" s="33">
        <f t="shared" si="2"/>
        <v>0</v>
      </c>
      <c r="AB29" s="33">
        <f t="shared" si="3"/>
        <v>0</v>
      </c>
      <c r="AC29" s="33"/>
      <c r="AD29" s="38">
        <f t="shared" si="4"/>
        <v>0</v>
      </c>
    </row>
    <row r="30" spans="1:30" x14ac:dyDescent="0.25">
      <c r="A30" s="3" t="s">
        <v>43</v>
      </c>
      <c r="B30" s="3">
        <v>0.5</v>
      </c>
      <c r="C30" s="3" t="s">
        <v>19</v>
      </c>
      <c r="D30" s="3">
        <v>3</v>
      </c>
      <c r="E30" s="3" t="s">
        <v>279</v>
      </c>
      <c r="F30" s="3" t="s">
        <v>277</v>
      </c>
      <c r="G30" s="3">
        <f>(COUNTIF('CG-EM_ZNS'!G30,"&gt;100"))*'CG-EM_ZNS'!G30</f>
        <v>0</v>
      </c>
      <c r="H30" s="3">
        <f>(COUNTIF('CG-EM_ZNS'!H30,"&gt;0,9"))*'CG-EM_ZNS'!H30</f>
        <v>0</v>
      </c>
      <c r="I30" s="3">
        <f>(COUNTIF('CG-EM_ZNS'!I30,"&gt;0,4"))*'CG-EM_ZNS'!I30</f>
        <v>0</v>
      </c>
      <c r="J30" s="3">
        <f>(COUNTIF('CG-EM_ZNS'!J30,"&gt;0,05"))*'CG-EM_ZNS'!J30</f>
        <v>0</v>
      </c>
      <c r="K30" s="3">
        <f>(COUNTIF('CG-EM_ZNS'!K30,"&gt;0,7"))*'CG-EM_ZNS'!K30</f>
        <v>0</v>
      </c>
      <c r="L30" s="3">
        <f>(COUNTIF('CG-EM_ZNS'!L30,"&gt;0,6"))*'CG-EM_ZNS'!L30</f>
        <v>0</v>
      </c>
      <c r="M30" s="3">
        <f>(COUNTIF('CG-EM_ZNS'!M30,"&gt;0,1"))*'CG-EM_ZNS'!M30</f>
        <v>0</v>
      </c>
      <c r="N30" s="3">
        <f>(COUNTIF('CG-EM_ZNS'!N30,"&gt;0,7"))*'CG-EM_ZNS'!N30</f>
        <v>0</v>
      </c>
      <c r="O30" s="3">
        <f>(COUNTIF('CG-EM_ZNS'!O30,"&gt;0,01"))*'CG-EM_ZNS'!O30</f>
        <v>0</v>
      </c>
      <c r="P30" s="3">
        <f>(COUNTIF('CG-EM_ZNS'!P30,"&gt;0,01"))*'CG-EM_ZNS'!P30</f>
        <v>0</v>
      </c>
      <c r="Q30" s="3">
        <f>(COUNTIF('CG-EM_ZNS'!Q30,"&gt;0,01"))*'CG-EM_ZNS'!Q30</f>
        <v>0</v>
      </c>
      <c r="R30" s="3">
        <f>(COUNTIF('CG-EM_ZNS'!R30,"&gt;0,6"))*'CG-EM_ZNS'!R30</f>
        <v>0</v>
      </c>
      <c r="S30" s="3">
        <f>(COUNTIF('CG-EM_ZNS'!S30,"&gt;0,01"))*'CG-EM_ZNS'!S30</f>
        <v>0</v>
      </c>
      <c r="T30" s="3">
        <f>(COUNTIF('CG-EM_ZNS'!T30,"&gt;73"))*'CG-EM_ZNS'!T30</f>
        <v>0</v>
      </c>
      <c r="U30" s="3">
        <f>(COUNTIF('CG-EM_ZNS'!U30,"&gt;100"))*'CG-EM_ZNS'!U30</f>
        <v>0</v>
      </c>
      <c r="V30" s="3">
        <f>(COUNTIF('CG-EM_ZNS'!V30,"&gt;29,2"))*'CG-EM_ZNS'!V30</f>
        <v>0</v>
      </c>
      <c r="W30" s="3"/>
      <c r="X30" s="37" t="s">
        <v>43</v>
      </c>
      <c r="Y30" s="33">
        <f t="shared" si="0"/>
        <v>0</v>
      </c>
      <c r="Z30" s="33">
        <f t="shared" si="1"/>
        <v>0</v>
      </c>
      <c r="AA30" s="33">
        <f t="shared" si="2"/>
        <v>0</v>
      </c>
      <c r="AB30" s="33">
        <f t="shared" si="3"/>
        <v>0</v>
      </c>
      <c r="AC30" s="33"/>
      <c r="AD30" s="38">
        <f t="shared" si="4"/>
        <v>0</v>
      </c>
    </row>
    <row r="31" spans="1:30" x14ac:dyDescent="0.25">
      <c r="A31" s="3" t="s">
        <v>44</v>
      </c>
      <c r="B31" s="3">
        <v>2</v>
      </c>
      <c r="C31" s="3" t="s">
        <v>19</v>
      </c>
      <c r="D31" s="3">
        <v>67</v>
      </c>
      <c r="E31" s="3" t="s">
        <v>279</v>
      </c>
      <c r="F31" s="3" t="s">
        <v>277</v>
      </c>
      <c r="G31" s="3">
        <f>(COUNTIF('CG-EM_ZNS'!G31,"&gt;100"))*'CG-EM_ZNS'!G31</f>
        <v>0</v>
      </c>
      <c r="H31" s="3">
        <f>(COUNTIF('CG-EM_ZNS'!H31,"&gt;0,9"))*'CG-EM_ZNS'!H31</f>
        <v>0</v>
      </c>
      <c r="I31" s="3">
        <f>(COUNTIF('CG-EM_ZNS'!I31,"&gt;0,4"))*'CG-EM_ZNS'!I31</f>
        <v>0</v>
      </c>
      <c r="J31" s="3">
        <f>(COUNTIF('CG-EM_ZNS'!J31,"&gt;0,05"))*'CG-EM_ZNS'!J31</f>
        <v>0</v>
      </c>
      <c r="K31" s="3">
        <f>(COUNTIF('CG-EM_ZNS'!K31,"&gt;0,7"))*'CG-EM_ZNS'!K31</f>
        <v>0</v>
      </c>
      <c r="L31" s="3">
        <f>(COUNTIF('CG-EM_ZNS'!L31,"&gt;0,6"))*'CG-EM_ZNS'!L31</f>
        <v>0</v>
      </c>
      <c r="M31" s="3">
        <f>(COUNTIF('CG-EM_ZNS'!M31,"&gt;0,1"))*'CG-EM_ZNS'!M31</f>
        <v>0</v>
      </c>
      <c r="N31" s="3">
        <f>(COUNTIF('CG-EM_ZNS'!N31,"&gt;0,7"))*'CG-EM_ZNS'!N31</f>
        <v>0</v>
      </c>
      <c r="O31" s="3">
        <f>(COUNTIF('CG-EM_ZNS'!O31,"&gt;0,01"))*'CG-EM_ZNS'!O31</f>
        <v>0</v>
      </c>
      <c r="P31" s="3">
        <f>(COUNTIF('CG-EM_ZNS'!P31,"&gt;0,01"))*'CG-EM_ZNS'!P31</f>
        <v>0</v>
      </c>
      <c r="Q31" s="3">
        <f>(COUNTIF('CG-EM_ZNS'!Q31,"&gt;0,01"))*'CG-EM_ZNS'!Q31</f>
        <v>0</v>
      </c>
      <c r="R31" s="3">
        <f>(COUNTIF('CG-EM_ZNS'!R31,"&gt;0,6"))*'CG-EM_ZNS'!R31</f>
        <v>0</v>
      </c>
      <c r="S31" s="3">
        <f>(COUNTIF('CG-EM_ZNS'!S31,"&gt;0,01"))*'CG-EM_ZNS'!S31</f>
        <v>0</v>
      </c>
      <c r="T31" s="3">
        <f>(COUNTIF('CG-EM_ZNS'!T31,"&gt;73"))*'CG-EM_ZNS'!T31</f>
        <v>0</v>
      </c>
      <c r="U31" s="3">
        <f>(COUNTIF('CG-EM_ZNS'!U31,"&gt;100"))*'CG-EM_ZNS'!U31</f>
        <v>0</v>
      </c>
      <c r="V31" s="3">
        <f>(COUNTIF('CG-EM_ZNS'!V31,"&gt;29,2"))*'CG-EM_ZNS'!V31</f>
        <v>0</v>
      </c>
      <c r="W31" s="3"/>
      <c r="X31" s="37" t="s">
        <v>44</v>
      </c>
      <c r="Y31" s="33">
        <f t="shared" si="0"/>
        <v>0</v>
      </c>
      <c r="Z31" s="33">
        <f t="shared" si="1"/>
        <v>0</v>
      </c>
      <c r="AA31" s="33">
        <f t="shared" si="2"/>
        <v>0</v>
      </c>
      <c r="AB31" s="33">
        <f t="shared" si="3"/>
        <v>0</v>
      </c>
      <c r="AC31" s="33"/>
      <c r="AD31" s="38">
        <f t="shared" si="4"/>
        <v>0</v>
      </c>
    </row>
    <row r="32" spans="1:30" x14ac:dyDescent="0.25">
      <c r="A32" s="3" t="s">
        <v>45</v>
      </c>
      <c r="B32" s="3">
        <v>2</v>
      </c>
      <c r="C32" s="3" t="s">
        <v>42</v>
      </c>
      <c r="D32" s="3">
        <v>0</v>
      </c>
      <c r="E32" s="3" t="s">
        <v>279</v>
      </c>
      <c r="F32" s="3" t="s">
        <v>277</v>
      </c>
      <c r="G32" s="3">
        <f>(COUNTIF('CG-EM_ZNS'!G32,"&gt;100"))*'CG-EM_ZNS'!G32</f>
        <v>0</v>
      </c>
      <c r="H32" s="3">
        <f>(COUNTIF('CG-EM_ZNS'!H32,"&gt;0,9"))*'CG-EM_ZNS'!H32</f>
        <v>0</v>
      </c>
      <c r="I32" s="3">
        <f>(COUNTIF('CG-EM_ZNS'!I32,"&gt;0,4"))*'CG-EM_ZNS'!I32</f>
        <v>0</v>
      </c>
      <c r="J32" s="3">
        <f>(COUNTIF('CG-EM_ZNS'!J32,"&gt;0,05"))*'CG-EM_ZNS'!J32</f>
        <v>0</v>
      </c>
      <c r="K32" s="3">
        <f>(COUNTIF('CG-EM_ZNS'!K32,"&gt;0,7"))*'CG-EM_ZNS'!K32</f>
        <v>0</v>
      </c>
      <c r="L32" s="3">
        <f>(COUNTIF('CG-EM_ZNS'!L32,"&gt;0,6"))*'CG-EM_ZNS'!L32</f>
        <v>0</v>
      </c>
      <c r="M32" s="3">
        <f>(COUNTIF('CG-EM_ZNS'!M32,"&gt;0,1"))*'CG-EM_ZNS'!M32</f>
        <v>0</v>
      </c>
      <c r="N32" s="3">
        <f>(COUNTIF('CG-EM_ZNS'!N32,"&gt;0,7"))*'CG-EM_ZNS'!N32</f>
        <v>0</v>
      </c>
      <c r="O32" s="3">
        <f>(COUNTIF('CG-EM_ZNS'!O32,"&gt;0,01"))*'CG-EM_ZNS'!O32</f>
        <v>0</v>
      </c>
      <c r="P32" s="3">
        <f>(COUNTIF('CG-EM_ZNS'!P32,"&gt;0,01"))*'CG-EM_ZNS'!P32</f>
        <v>0</v>
      </c>
      <c r="Q32" s="3">
        <f>(COUNTIF('CG-EM_ZNS'!Q32,"&gt;0,01"))*'CG-EM_ZNS'!Q32</f>
        <v>0</v>
      </c>
      <c r="R32" s="3">
        <f>(COUNTIF('CG-EM_ZNS'!R32,"&gt;0,6"))*'CG-EM_ZNS'!R32</f>
        <v>0</v>
      </c>
      <c r="S32" s="3">
        <f>(COUNTIF('CG-EM_ZNS'!S32,"&gt;0,01"))*'CG-EM_ZNS'!S32</f>
        <v>0</v>
      </c>
      <c r="T32" s="3">
        <f>(COUNTIF('CG-EM_ZNS'!T32,"&gt;73"))*'CG-EM_ZNS'!T32</f>
        <v>0</v>
      </c>
      <c r="U32" s="3">
        <f>(COUNTIF('CG-EM_ZNS'!U32,"&gt;100"))*'CG-EM_ZNS'!U32</f>
        <v>0</v>
      </c>
      <c r="V32" s="3">
        <f>(COUNTIF('CG-EM_ZNS'!V32,"&gt;29,2"))*'CG-EM_ZNS'!V32</f>
        <v>0</v>
      </c>
      <c r="W32" s="3"/>
      <c r="X32" s="37" t="s">
        <v>45</v>
      </c>
      <c r="Y32" s="33">
        <f t="shared" si="0"/>
        <v>0</v>
      </c>
      <c r="Z32" s="33">
        <f t="shared" si="1"/>
        <v>0</v>
      </c>
      <c r="AA32" s="33">
        <f t="shared" si="2"/>
        <v>0</v>
      </c>
      <c r="AB32" s="33">
        <f t="shared" si="3"/>
        <v>0</v>
      </c>
      <c r="AC32" s="33"/>
      <c r="AD32" s="38">
        <f t="shared" si="4"/>
        <v>0</v>
      </c>
    </row>
    <row r="33" spans="1:30" x14ac:dyDescent="0.25">
      <c r="A33" s="3" t="s">
        <v>46</v>
      </c>
      <c r="B33" s="3">
        <v>1</v>
      </c>
      <c r="C33" s="3" t="s">
        <v>19</v>
      </c>
      <c r="D33" s="3">
        <v>0</v>
      </c>
      <c r="E33" s="3" t="s">
        <v>279</v>
      </c>
      <c r="F33" s="3" t="s">
        <v>277</v>
      </c>
      <c r="G33" s="3">
        <f>(COUNTIF('CG-EM_ZNS'!G33,"&gt;100"))*'CG-EM_ZNS'!G33</f>
        <v>0</v>
      </c>
      <c r="H33" s="3">
        <f>(COUNTIF('CG-EM_ZNS'!H33,"&gt;0,9"))*'CG-EM_ZNS'!H33</f>
        <v>0</v>
      </c>
      <c r="I33" s="3">
        <f>(COUNTIF('CG-EM_ZNS'!I33,"&gt;0,4"))*'CG-EM_ZNS'!I33</f>
        <v>0</v>
      </c>
      <c r="J33" s="3">
        <f>(COUNTIF('CG-EM_ZNS'!J33,"&gt;0,05"))*'CG-EM_ZNS'!J33</f>
        <v>0</v>
      </c>
      <c r="K33" s="3">
        <f>(COUNTIF('CG-EM_ZNS'!K33,"&gt;0,7"))*'CG-EM_ZNS'!K33</f>
        <v>0</v>
      </c>
      <c r="L33" s="3">
        <f>(COUNTIF('CG-EM_ZNS'!L33,"&gt;0,6"))*'CG-EM_ZNS'!L33</f>
        <v>0</v>
      </c>
      <c r="M33" s="3">
        <f>(COUNTIF('CG-EM_ZNS'!M33,"&gt;0,1"))*'CG-EM_ZNS'!M33</f>
        <v>0</v>
      </c>
      <c r="N33" s="3">
        <f>(COUNTIF('CG-EM_ZNS'!N33,"&gt;0,7"))*'CG-EM_ZNS'!N33</f>
        <v>0</v>
      </c>
      <c r="O33" s="3">
        <f>(COUNTIF('CG-EM_ZNS'!O33,"&gt;0,01"))*'CG-EM_ZNS'!O33</f>
        <v>0</v>
      </c>
      <c r="P33" s="3">
        <f>(COUNTIF('CG-EM_ZNS'!P33,"&gt;0,01"))*'CG-EM_ZNS'!P33</f>
        <v>0</v>
      </c>
      <c r="Q33" s="3">
        <f>(COUNTIF('CG-EM_ZNS'!Q33,"&gt;0,01"))*'CG-EM_ZNS'!Q33</f>
        <v>0</v>
      </c>
      <c r="R33" s="3">
        <f>(COUNTIF('CG-EM_ZNS'!R33,"&gt;0,6"))*'CG-EM_ZNS'!R33</f>
        <v>0</v>
      </c>
      <c r="S33" s="3">
        <f>(COUNTIF('CG-EM_ZNS'!S33,"&gt;0,01"))*'CG-EM_ZNS'!S33</f>
        <v>0</v>
      </c>
      <c r="T33" s="3">
        <f>(COUNTIF('CG-EM_ZNS'!T33,"&gt;73"))*'CG-EM_ZNS'!T33</f>
        <v>0</v>
      </c>
      <c r="U33" s="3">
        <f>(COUNTIF('CG-EM_ZNS'!U33,"&gt;100"))*'CG-EM_ZNS'!U33</f>
        <v>0</v>
      </c>
      <c r="V33" s="3">
        <f>(COUNTIF('CG-EM_ZNS'!V33,"&gt;29,2"))*'CG-EM_ZNS'!V33</f>
        <v>0</v>
      </c>
      <c r="W33" s="3"/>
      <c r="X33" s="37"/>
      <c r="Y33" s="33">
        <f t="shared" si="0"/>
        <v>0</v>
      </c>
      <c r="Z33" s="33">
        <f t="shared" si="1"/>
        <v>0</v>
      </c>
      <c r="AA33" s="33">
        <f t="shared" si="2"/>
        <v>0</v>
      </c>
      <c r="AB33" s="33">
        <f t="shared" si="3"/>
        <v>0</v>
      </c>
      <c r="AC33" s="33"/>
      <c r="AD33" s="38">
        <f t="shared" si="4"/>
        <v>0</v>
      </c>
    </row>
    <row r="34" spans="1:30" x14ac:dyDescent="0.25">
      <c r="A34" s="3" t="s">
        <v>46</v>
      </c>
      <c r="B34" s="3">
        <v>1</v>
      </c>
      <c r="C34" s="3" t="s">
        <v>19</v>
      </c>
      <c r="D34" s="3">
        <v>0</v>
      </c>
      <c r="E34" s="3" t="s">
        <v>279</v>
      </c>
      <c r="F34" s="3" t="s">
        <v>277</v>
      </c>
      <c r="G34" s="3">
        <f>(COUNTIF('CG-EM_ZNS'!G34,"&gt;100"))*'CG-EM_ZNS'!G34</f>
        <v>0</v>
      </c>
      <c r="H34" s="3">
        <f>(COUNTIF('CG-EM_ZNS'!H34,"&gt;0,9"))*'CG-EM_ZNS'!H34</f>
        <v>0</v>
      </c>
      <c r="I34" s="3">
        <f>(COUNTIF('CG-EM_ZNS'!I34,"&gt;0,4"))*'CG-EM_ZNS'!I34</f>
        <v>0</v>
      </c>
      <c r="J34" s="3">
        <f>(COUNTIF('CG-EM_ZNS'!J34,"&gt;0,05"))*'CG-EM_ZNS'!J34</f>
        <v>0</v>
      </c>
      <c r="K34" s="3">
        <f>(COUNTIF('CG-EM_ZNS'!K34,"&gt;0,7"))*'CG-EM_ZNS'!K34</f>
        <v>0</v>
      </c>
      <c r="L34" s="3">
        <f>(COUNTIF('CG-EM_ZNS'!L34,"&gt;0,6"))*'CG-EM_ZNS'!L34</f>
        <v>0</v>
      </c>
      <c r="M34" s="3">
        <f>(COUNTIF('CG-EM_ZNS'!M34,"&gt;0,1"))*'CG-EM_ZNS'!M34</f>
        <v>0</v>
      </c>
      <c r="N34" s="3">
        <f>(COUNTIF('CG-EM_ZNS'!N34,"&gt;0,7"))*'CG-EM_ZNS'!N34</f>
        <v>0</v>
      </c>
      <c r="O34" s="3">
        <f>(COUNTIF('CG-EM_ZNS'!O34,"&gt;0,01"))*'CG-EM_ZNS'!O34</f>
        <v>0</v>
      </c>
      <c r="P34" s="3">
        <f>(COUNTIF('CG-EM_ZNS'!P34,"&gt;0,01"))*'CG-EM_ZNS'!P34</f>
        <v>0</v>
      </c>
      <c r="Q34" s="3">
        <f>(COUNTIF('CG-EM_ZNS'!Q34,"&gt;0,01"))*'CG-EM_ZNS'!Q34</f>
        <v>0</v>
      </c>
      <c r="R34" s="3">
        <f>(COUNTIF('CG-EM_ZNS'!R34,"&gt;0,6"))*'CG-EM_ZNS'!R34</f>
        <v>0</v>
      </c>
      <c r="S34" s="3">
        <f>(COUNTIF('CG-EM_ZNS'!S34,"&gt;0,01"))*'CG-EM_ZNS'!S34</f>
        <v>0</v>
      </c>
      <c r="T34" s="3">
        <f>(COUNTIF('CG-EM_ZNS'!T34,"&gt;73"))*'CG-EM_ZNS'!T34</f>
        <v>0</v>
      </c>
      <c r="U34" s="3">
        <f>(COUNTIF('CG-EM_ZNS'!U34,"&gt;100"))*'CG-EM_ZNS'!U34</f>
        <v>0</v>
      </c>
      <c r="V34" s="3">
        <f>(COUNTIF('CG-EM_ZNS'!V34,"&gt;29,2"))*'CG-EM_ZNS'!V34</f>
        <v>0</v>
      </c>
      <c r="W34" s="3"/>
      <c r="X34" s="37"/>
      <c r="Y34" s="33">
        <f t="shared" si="0"/>
        <v>0</v>
      </c>
      <c r="Z34" s="33">
        <f t="shared" si="1"/>
        <v>0</v>
      </c>
      <c r="AA34" s="33">
        <f t="shared" si="2"/>
        <v>0</v>
      </c>
      <c r="AB34" s="33">
        <f t="shared" si="3"/>
        <v>0</v>
      </c>
      <c r="AC34" s="33"/>
      <c r="AD34" s="38">
        <f t="shared" si="4"/>
        <v>0</v>
      </c>
    </row>
    <row r="35" spans="1:30" x14ac:dyDescent="0.25">
      <c r="A35" s="3" t="s">
        <v>47</v>
      </c>
      <c r="B35" s="3">
        <v>1</v>
      </c>
      <c r="C35" s="3" t="s">
        <v>19</v>
      </c>
      <c r="D35" s="3">
        <v>0</v>
      </c>
      <c r="E35" s="3" t="s">
        <v>279</v>
      </c>
      <c r="F35" s="3" t="s">
        <v>277</v>
      </c>
      <c r="G35" s="3">
        <f>(COUNTIF('CG-EM_ZNS'!G35,"&gt;100"))*'CG-EM_ZNS'!G35</f>
        <v>0</v>
      </c>
      <c r="H35" s="3">
        <f>(COUNTIF('CG-EM_ZNS'!H35,"&gt;0,9"))*'CG-EM_ZNS'!H35</f>
        <v>0</v>
      </c>
      <c r="I35" s="3">
        <f>(COUNTIF('CG-EM_ZNS'!I35,"&gt;0,4"))*'CG-EM_ZNS'!I35</f>
        <v>0</v>
      </c>
      <c r="J35" s="3">
        <f>(COUNTIF('CG-EM_ZNS'!J35,"&gt;0,05"))*'CG-EM_ZNS'!J35</f>
        <v>0</v>
      </c>
      <c r="K35" s="3">
        <f>(COUNTIF('CG-EM_ZNS'!K35,"&gt;0,7"))*'CG-EM_ZNS'!K35</f>
        <v>0</v>
      </c>
      <c r="L35" s="3">
        <f>(COUNTIF('CG-EM_ZNS'!L35,"&gt;0,6"))*'CG-EM_ZNS'!L35</f>
        <v>0</v>
      </c>
      <c r="M35" s="3">
        <f>(COUNTIF('CG-EM_ZNS'!M35,"&gt;0,1"))*'CG-EM_ZNS'!M35</f>
        <v>0</v>
      </c>
      <c r="N35" s="3">
        <f>(COUNTIF('CG-EM_ZNS'!N35,"&gt;0,7"))*'CG-EM_ZNS'!N35</f>
        <v>0</v>
      </c>
      <c r="O35" s="3">
        <f>(COUNTIF('CG-EM_ZNS'!O35,"&gt;0,01"))*'CG-EM_ZNS'!O35</f>
        <v>0</v>
      </c>
      <c r="P35" s="3">
        <f>(COUNTIF('CG-EM_ZNS'!P35,"&gt;0,01"))*'CG-EM_ZNS'!P35</f>
        <v>0</v>
      </c>
      <c r="Q35" s="3">
        <f>(COUNTIF('CG-EM_ZNS'!Q35,"&gt;0,01"))*'CG-EM_ZNS'!Q35</f>
        <v>0</v>
      </c>
      <c r="R35" s="3">
        <f>(COUNTIF('CG-EM_ZNS'!R35,"&gt;0,6"))*'CG-EM_ZNS'!R35</f>
        <v>0</v>
      </c>
      <c r="S35" s="3">
        <f>(COUNTIF('CG-EM_ZNS'!S35,"&gt;0,01"))*'CG-EM_ZNS'!S35</f>
        <v>0</v>
      </c>
      <c r="T35" s="3">
        <f>(COUNTIF('CG-EM_ZNS'!T35,"&gt;73"))*'CG-EM_ZNS'!T35</f>
        <v>0</v>
      </c>
      <c r="U35" s="3">
        <f>(COUNTIF('CG-EM_ZNS'!U35,"&gt;100"))*'CG-EM_ZNS'!U35</f>
        <v>0</v>
      </c>
      <c r="V35" s="3">
        <f>(COUNTIF('CG-EM_ZNS'!V35,"&gt;29,2"))*'CG-EM_ZNS'!V35</f>
        <v>0</v>
      </c>
      <c r="W35" s="3"/>
      <c r="X35" s="37" t="s">
        <v>47</v>
      </c>
      <c r="Y35" s="33">
        <f t="shared" si="0"/>
        <v>0</v>
      </c>
      <c r="Z35" s="33">
        <f t="shared" si="1"/>
        <v>0</v>
      </c>
      <c r="AA35" s="33">
        <f t="shared" si="2"/>
        <v>0</v>
      </c>
      <c r="AB35" s="33">
        <f t="shared" si="3"/>
        <v>0</v>
      </c>
      <c r="AC35" s="33"/>
      <c r="AD35" s="38">
        <f t="shared" si="4"/>
        <v>0</v>
      </c>
    </row>
    <row r="36" spans="1:30" x14ac:dyDescent="0.25">
      <c r="A36" s="3" t="s">
        <v>48</v>
      </c>
      <c r="B36" s="3">
        <v>2</v>
      </c>
      <c r="C36" s="3" t="s">
        <v>42</v>
      </c>
      <c r="D36" s="3">
        <v>106</v>
      </c>
      <c r="E36" s="3" t="s">
        <v>274</v>
      </c>
      <c r="F36" s="3" t="s">
        <v>277</v>
      </c>
      <c r="G36" s="3">
        <f>(COUNTIF('CG-EM_ZNS'!G36,"&gt;100"))*'CG-EM_ZNS'!G36</f>
        <v>0</v>
      </c>
      <c r="H36" s="3">
        <f>(COUNTIF('CG-EM_ZNS'!H36,"&gt;90"))*'CG-EM_ZNS'!H36</f>
        <v>0</v>
      </c>
      <c r="I36" s="3">
        <f>(COUNTIF('CG-EM_ZNS'!I36,"&gt;40"))*'CG-EM_ZNS'!I36</f>
        <v>0</v>
      </c>
      <c r="J36" s="3">
        <f>(COUNTIF('CG-EM_ZNS'!J36,"&gt;1"))*'CG-EM_ZNS'!J36</f>
        <v>0</v>
      </c>
      <c r="K36" s="3">
        <f>(COUNTIF('CG-EM_ZNS'!K36,"&gt;5"))*'CG-EM_ZNS'!K36</f>
        <v>0</v>
      </c>
      <c r="L36" s="3">
        <f>(COUNTIF('CG-EM_ZNS'!L36,"&gt;60"))*'CG-EM_ZNS'!L36</f>
        <v>0</v>
      </c>
      <c r="M36" s="3">
        <f>(COUNTIF('CG-EM_ZNS'!M36,"&gt;10"))*'CG-EM_ZNS'!M36</f>
        <v>0</v>
      </c>
      <c r="N36" s="3">
        <f>(COUNTIF('CG-EM_ZNS'!N36,"&gt;70"))*'CG-EM_ZNS'!N36</f>
        <v>0</v>
      </c>
      <c r="O36" s="3">
        <f>(COUNTIF('CG-EM_ZNS'!O36,"&gt;1"))*'CG-EM_ZNS'!O36</f>
        <v>0</v>
      </c>
      <c r="P36" s="3">
        <f>(COUNTIF('CG-EM_ZNS'!P36,"&gt;1"))*'CG-EM_ZNS'!P36</f>
        <v>0</v>
      </c>
      <c r="Q36" s="3">
        <f>(COUNTIF('CG-EM_ZNS'!Q36,"&gt;1"))*'CG-EM_ZNS'!Q36</f>
        <v>0</v>
      </c>
      <c r="R36" s="3">
        <f>(COUNTIF('CG-EM_ZNS'!R36,"&gt;60"))*'CG-EM_ZNS'!R36</f>
        <v>0</v>
      </c>
      <c r="S36" s="3">
        <f>(COUNTIF('CG-EM_ZNS'!S36,"&gt;1"))*'CG-EM_ZNS'!S36</f>
        <v>0</v>
      </c>
      <c r="T36" s="3">
        <f>(COUNTIF('CG-EM_ZNS'!T36,"&gt;7300"))*'CG-EM_ZNS'!T36</f>
        <v>0</v>
      </c>
      <c r="U36" s="3">
        <f>(COUNTIF('CG-EM_ZNS'!U36,"&gt;10000"))*'CG-EM_ZNS'!U36</f>
        <v>0</v>
      </c>
      <c r="V36" s="3">
        <f>(COUNTIF('CG-EM_ZNS'!V36,"&gt;2920"))*'CG-EM_ZNS'!V36</f>
        <v>0</v>
      </c>
      <c r="W36" s="3"/>
      <c r="X36" s="37"/>
      <c r="Y36" s="33">
        <f t="shared" si="0"/>
        <v>0</v>
      </c>
      <c r="Z36" s="33">
        <f t="shared" si="1"/>
        <v>0</v>
      </c>
      <c r="AA36" s="33">
        <f t="shared" si="2"/>
        <v>0</v>
      </c>
      <c r="AB36" s="33">
        <f t="shared" si="3"/>
        <v>0</v>
      </c>
      <c r="AC36" s="33"/>
      <c r="AD36" s="38">
        <f t="shared" si="4"/>
        <v>0</v>
      </c>
    </row>
    <row r="37" spans="1:30" x14ac:dyDescent="0.25">
      <c r="A37" s="3" t="s">
        <v>48</v>
      </c>
      <c r="B37" s="3">
        <v>3</v>
      </c>
      <c r="C37" s="3" t="s">
        <v>42</v>
      </c>
      <c r="D37" s="3">
        <v>106</v>
      </c>
      <c r="E37" s="3" t="s">
        <v>274</v>
      </c>
      <c r="F37" s="3" t="s">
        <v>277</v>
      </c>
      <c r="G37" s="3">
        <f>(COUNTIF('CG-EM_ZNS'!G37,"&gt;100"))*'CG-EM_ZNS'!G37</f>
        <v>0</v>
      </c>
      <c r="H37" s="3">
        <f>(COUNTIF('CG-EM_ZNS'!H37,"&gt;90"))*'CG-EM_ZNS'!H37</f>
        <v>0</v>
      </c>
      <c r="I37" s="3">
        <f>(COUNTIF('CG-EM_ZNS'!I37,"&gt;40"))*'CG-EM_ZNS'!I37</f>
        <v>0</v>
      </c>
      <c r="J37" s="3">
        <f>(COUNTIF('CG-EM_ZNS'!J37,"&gt;1"))*'CG-EM_ZNS'!J37</f>
        <v>0</v>
      </c>
      <c r="K37" s="3">
        <f>(COUNTIF('CG-EM_ZNS'!K37,"&gt;5"))*'CG-EM_ZNS'!K37</f>
        <v>0</v>
      </c>
      <c r="L37" s="3">
        <f>(COUNTIF('CG-EM_ZNS'!L37,"&gt;60"))*'CG-EM_ZNS'!L37</f>
        <v>0</v>
      </c>
      <c r="M37" s="3">
        <f>(COUNTIF('CG-EM_ZNS'!M37,"&gt;10"))*'CG-EM_ZNS'!M37</f>
        <v>0</v>
      </c>
      <c r="N37" s="3">
        <f>(COUNTIF('CG-EM_ZNS'!N37,"&gt;70"))*'CG-EM_ZNS'!N37</f>
        <v>0</v>
      </c>
      <c r="O37" s="3">
        <f>(COUNTIF('CG-EM_ZNS'!O37,"&gt;1"))*'CG-EM_ZNS'!O37</f>
        <v>0</v>
      </c>
      <c r="P37" s="3">
        <f>(COUNTIF('CG-EM_ZNS'!P37,"&gt;1"))*'CG-EM_ZNS'!P37</f>
        <v>0</v>
      </c>
      <c r="Q37" s="3">
        <f>(COUNTIF('CG-EM_ZNS'!Q37,"&gt;1"))*'CG-EM_ZNS'!Q37</f>
        <v>0</v>
      </c>
      <c r="R37" s="3">
        <f>(COUNTIF('CG-EM_ZNS'!R37,"&gt;60"))*'CG-EM_ZNS'!R37</f>
        <v>0</v>
      </c>
      <c r="S37" s="3">
        <f>(COUNTIF('CG-EM_ZNS'!S37,"&gt;1"))*'CG-EM_ZNS'!S37</f>
        <v>1.4</v>
      </c>
      <c r="T37" s="3">
        <f>(COUNTIF('CG-EM_ZNS'!T37,"&gt;7300"))*'CG-EM_ZNS'!T37</f>
        <v>0</v>
      </c>
      <c r="U37" s="3">
        <f>(COUNTIF('CG-EM_ZNS'!U37,"&gt;10000"))*'CG-EM_ZNS'!U37</f>
        <v>0</v>
      </c>
      <c r="V37" s="3">
        <f>(COUNTIF('CG-EM_ZNS'!V37,"&gt;2920"))*'CG-EM_ZNS'!V37</f>
        <v>0</v>
      </c>
      <c r="W37" s="3"/>
      <c r="X37" s="37"/>
      <c r="Y37" s="33">
        <f t="shared" si="0"/>
        <v>1</v>
      </c>
      <c r="Z37" s="33">
        <f t="shared" si="1"/>
        <v>0</v>
      </c>
      <c r="AA37" s="33">
        <f t="shared" si="2"/>
        <v>0</v>
      </c>
      <c r="AB37" s="33">
        <f t="shared" si="3"/>
        <v>1</v>
      </c>
      <c r="AC37" s="33"/>
      <c r="AD37" s="38">
        <f t="shared" si="4"/>
        <v>0</v>
      </c>
    </row>
    <row r="38" spans="1:30" x14ac:dyDescent="0.25">
      <c r="A38" s="3" t="s">
        <v>48</v>
      </c>
      <c r="B38" s="3">
        <v>1</v>
      </c>
      <c r="C38" s="3" t="s">
        <v>8</v>
      </c>
      <c r="D38" s="3">
        <v>106</v>
      </c>
      <c r="E38" s="3" t="s">
        <v>274</v>
      </c>
      <c r="F38" s="3" t="s">
        <v>277</v>
      </c>
      <c r="G38" s="3">
        <f>(COUNTIF('CG-EM_ZNS'!G38,"&gt;100"))*'CG-EM_ZNS'!G38</f>
        <v>0</v>
      </c>
      <c r="H38" s="3">
        <f>(COUNTIF('CG-EM_ZNS'!H38,"&gt;90"))*'CG-EM_ZNS'!H38</f>
        <v>0</v>
      </c>
      <c r="I38" s="3">
        <f>(COUNTIF('CG-EM_ZNS'!I38,"&gt;40"))*'CG-EM_ZNS'!I38</f>
        <v>0</v>
      </c>
      <c r="J38" s="3">
        <f>(COUNTIF('CG-EM_ZNS'!J38,"&gt;1"))*'CG-EM_ZNS'!J38</f>
        <v>0</v>
      </c>
      <c r="K38" s="3">
        <f>(COUNTIF('CG-EM_ZNS'!K38,"&gt;5"))*'CG-EM_ZNS'!K38</f>
        <v>0</v>
      </c>
      <c r="L38" s="3">
        <f>(COUNTIF('CG-EM_ZNS'!L38,"&gt;60"))*'CG-EM_ZNS'!L38</f>
        <v>0</v>
      </c>
      <c r="M38" s="3">
        <f>(COUNTIF('CG-EM_ZNS'!M38,"&gt;10"))*'CG-EM_ZNS'!M38</f>
        <v>0</v>
      </c>
      <c r="N38" s="3">
        <f>(COUNTIF('CG-EM_ZNS'!N38,"&gt;70"))*'CG-EM_ZNS'!N38</f>
        <v>0</v>
      </c>
      <c r="O38" s="3">
        <f>(COUNTIF('CG-EM_ZNS'!O38,"&gt;1"))*'CG-EM_ZNS'!O38</f>
        <v>0</v>
      </c>
      <c r="P38" s="3">
        <f>(COUNTIF('CG-EM_ZNS'!P38,"&gt;1"))*'CG-EM_ZNS'!P38</f>
        <v>0</v>
      </c>
      <c r="Q38" s="3">
        <f>(COUNTIF('CG-EM_ZNS'!Q38,"&gt;1"))*'CG-EM_ZNS'!Q38</f>
        <v>0</v>
      </c>
      <c r="R38" s="3">
        <f>(COUNTIF('CG-EM_ZNS'!R38,"&gt;60"))*'CG-EM_ZNS'!R38</f>
        <v>0</v>
      </c>
      <c r="S38" s="3">
        <f>(COUNTIF('CG-EM_ZNS'!S38,"&gt;1"))*'CG-EM_ZNS'!S38</f>
        <v>0</v>
      </c>
      <c r="T38" s="3">
        <f>(COUNTIF('CG-EM_ZNS'!T38,"&gt;7300"))*'CG-EM_ZNS'!T38</f>
        <v>0</v>
      </c>
      <c r="U38" s="3">
        <f>(COUNTIF('CG-EM_ZNS'!U38,"&gt;10000"))*'CG-EM_ZNS'!U38</f>
        <v>0</v>
      </c>
      <c r="V38" s="3">
        <f>(COUNTIF('CG-EM_ZNS'!V38,"&gt;2920"))*'CG-EM_ZNS'!V38</f>
        <v>0</v>
      </c>
      <c r="W38" s="3"/>
      <c r="X38" s="37"/>
      <c r="Y38" s="33">
        <f t="shared" si="0"/>
        <v>0</v>
      </c>
      <c r="Z38" s="33">
        <f t="shared" si="1"/>
        <v>0</v>
      </c>
      <c r="AA38" s="33">
        <f t="shared" si="2"/>
        <v>0</v>
      </c>
      <c r="AB38" s="33">
        <f t="shared" si="3"/>
        <v>0</v>
      </c>
      <c r="AC38" s="33"/>
      <c r="AD38" s="38">
        <f t="shared" si="4"/>
        <v>0</v>
      </c>
    </row>
    <row r="39" spans="1:30" x14ac:dyDescent="0.25">
      <c r="A39" s="3" t="s">
        <v>49</v>
      </c>
      <c r="B39" s="3">
        <v>2</v>
      </c>
      <c r="C39" s="3" t="s">
        <v>42</v>
      </c>
      <c r="D39" s="3">
        <v>1200</v>
      </c>
      <c r="E39" s="3" t="s">
        <v>274</v>
      </c>
      <c r="F39" s="3" t="s">
        <v>278</v>
      </c>
      <c r="G39" s="3">
        <f>(COUNTIF('CG-EM_ZNS'!G39,"&gt;100"))*'CG-EM_ZNS'!G39</f>
        <v>0</v>
      </c>
      <c r="H39" s="3">
        <f>(COUNTIF('CG-EM_ZNS'!H39,"&gt;90"))*'CG-EM_ZNS'!H39</f>
        <v>0</v>
      </c>
      <c r="I39" s="3">
        <f>(COUNTIF('CG-EM_ZNS'!I39,"&gt;40"))*'CG-EM_ZNS'!I39</f>
        <v>0</v>
      </c>
      <c r="J39" s="3">
        <f>(COUNTIF('CG-EM_ZNS'!J39,"&gt;1"))*'CG-EM_ZNS'!J39</f>
        <v>0</v>
      </c>
      <c r="K39" s="3">
        <f>(COUNTIF('CG-EM_ZNS'!K39,"&gt;5"))*'CG-EM_ZNS'!K39</f>
        <v>0</v>
      </c>
      <c r="L39" s="3">
        <f>(COUNTIF('CG-EM_ZNS'!L39,"&gt;60"))*'CG-EM_ZNS'!L39</f>
        <v>0</v>
      </c>
      <c r="M39" s="3">
        <f>(COUNTIF('CG-EM_ZNS'!M39,"&gt;10"))*'CG-EM_ZNS'!M39</f>
        <v>0</v>
      </c>
      <c r="N39" s="3">
        <f>(COUNTIF('CG-EM_ZNS'!N39,"&gt;70"))*'CG-EM_ZNS'!N39</f>
        <v>0</v>
      </c>
      <c r="O39" s="3">
        <f>(COUNTIF('CG-EM_ZNS'!O39,"&gt;1"))*'CG-EM_ZNS'!O39</f>
        <v>0</v>
      </c>
      <c r="P39" s="3">
        <f>(COUNTIF('CG-EM_ZNS'!P39,"&gt;1"))*'CG-EM_ZNS'!P39</f>
        <v>0</v>
      </c>
      <c r="Q39" s="3">
        <f>(COUNTIF('CG-EM_ZNS'!Q39,"&gt;1"))*'CG-EM_ZNS'!Q39</f>
        <v>0</v>
      </c>
      <c r="R39" s="3">
        <f>(COUNTIF('CG-EM_ZNS'!R39,"&gt;60"))*'CG-EM_ZNS'!R39</f>
        <v>0</v>
      </c>
      <c r="S39" s="3">
        <f>(COUNTIF('CG-EM_ZNS'!S39,"&gt;1"))*'CG-EM_ZNS'!S39</f>
        <v>0</v>
      </c>
      <c r="T39" s="3">
        <f>(COUNTIF('CG-EM_ZNS'!T39,"&gt;7300"))*'CG-EM_ZNS'!T39</f>
        <v>0</v>
      </c>
      <c r="U39" s="3">
        <f>(COUNTIF('CG-EM_ZNS'!U39,"&gt;10000"))*'CG-EM_ZNS'!U39</f>
        <v>0</v>
      </c>
      <c r="V39" s="3">
        <f>(COUNTIF('CG-EM_ZNS'!V39,"&gt;2920"))*'CG-EM_ZNS'!V39</f>
        <v>0</v>
      </c>
      <c r="W39" s="3"/>
      <c r="X39" s="37" t="s">
        <v>49</v>
      </c>
      <c r="Y39" s="33">
        <f t="shared" si="0"/>
        <v>0</v>
      </c>
      <c r="Z39" s="33">
        <f t="shared" si="1"/>
        <v>0</v>
      </c>
      <c r="AA39" s="33">
        <f t="shared" si="2"/>
        <v>0</v>
      </c>
      <c r="AB39" s="33">
        <f t="shared" si="3"/>
        <v>0</v>
      </c>
      <c r="AC39" s="33"/>
      <c r="AD39" s="38">
        <f t="shared" si="4"/>
        <v>0</v>
      </c>
    </row>
    <row r="40" spans="1:30" x14ac:dyDescent="0.25">
      <c r="A40" s="3" t="s">
        <v>50</v>
      </c>
      <c r="B40" s="3">
        <v>1.5</v>
      </c>
      <c r="C40" s="3" t="s">
        <v>42</v>
      </c>
      <c r="D40" s="3">
        <v>28.2</v>
      </c>
      <c r="E40" s="3" t="s">
        <v>274</v>
      </c>
      <c r="F40" s="3" t="s">
        <v>277</v>
      </c>
      <c r="G40" s="3">
        <f>(COUNTIF('CG-EM_ZNS'!G40,"&gt;100"))*'CG-EM_ZNS'!G40</f>
        <v>0</v>
      </c>
      <c r="H40" s="3">
        <f>(COUNTIF('CG-EM_ZNS'!H40,"&gt;90"))*'CG-EM_ZNS'!H40</f>
        <v>0</v>
      </c>
      <c r="I40" s="3">
        <f>(COUNTIF('CG-EM_ZNS'!I40,"&gt;40"))*'CG-EM_ZNS'!I40</f>
        <v>0</v>
      </c>
      <c r="J40" s="3">
        <f>(COUNTIF('CG-EM_ZNS'!J40,"&gt;1"))*'CG-EM_ZNS'!J40</f>
        <v>0</v>
      </c>
      <c r="K40" s="3">
        <f>(COUNTIF('CG-EM_ZNS'!K40,"&gt;5"))*'CG-EM_ZNS'!K40</f>
        <v>0</v>
      </c>
      <c r="L40" s="3">
        <f>(COUNTIF('CG-EM_ZNS'!L40,"&gt;60"))*'CG-EM_ZNS'!L40</f>
        <v>0</v>
      </c>
      <c r="M40" s="3">
        <f>(COUNTIF('CG-EM_ZNS'!M40,"&gt;10"))*'CG-EM_ZNS'!M40</f>
        <v>0</v>
      </c>
      <c r="N40" s="3">
        <f>(COUNTIF('CG-EM_ZNS'!N40,"&gt;70"))*'CG-EM_ZNS'!N40</f>
        <v>0</v>
      </c>
      <c r="O40" s="3">
        <f>(COUNTIF('CG-EM_ZNS'!O40,"&gt;1"))*'CG-EM_ZNS'!O40</f>
        <v>0</v>
      </c>
      <c r="P40" s="3">
        <f>(COUNTIF('CG-EM_ZNS'!P40,"&gt;1"))*'CG-EM_ZNS'!P40</f>
        <v>0</v>
      </c>
      <c r="Q40" s="3">
        <f>(COUNTIF('CG-EM_ZNS'!Q40,"&gt;1"))*'CG-EM_ZNS'!Q40</f>
        <v>0</v>
      </c>
      <c r="R40" s="3">
        <f>(COUNTIF('CG-EM_ZNS'!R40,"&gt;60"))*'CG-EM_ZNS'!R40</f>
        <v>0</v>
      </c>
      <c r="S40" s="3">
        <f>(COUNTIF('CG-EM_ZNS'!S40,"&gt;1"))*'CG-EM_ZNS'!S40</f>
        <v>0</v>
      </c>
      <c r="T40" s="3">
        <f>(COUNTIF('CG-EM_ZNS'!T40,"&gt;7300"))*'CG-EM_ZNS'!T40</f>
        <v>0</v>
      </c>
      <c r="U40" s="3">
        <f>(COUNTIF('CG-EM_ZNS'!U40,"&gt;10000"))*'CG-EM_ZNS'!U40</f>
        <v>0</v>
      </c>
      <c r="V40" s="3">
        <f>(COUNTIF('CG-EM_ZNS'!V40,"&gt;2920"))*'CG-EM_ZNS'!V40</f>
        <v>0</v>
      </c>
      <c r="W40" s="3"/>
      <c r="X40" s="37" t="s">
        <v>50</v>
      </c>
      <c r="Y40" s="33">
        <f t="shared" si="0"/>
        <v>0</v>
      </c>
      <c r="Z40" s="33">
        <f t="shared" si="1"/>
        <v>0</v>
      </c>
      <c r="AA40" s="33">
        <f t="shared" si="2"/>
        <v>0</v>
      </c>
      <c r="AB40" s="33">
        <f t="shared" si="3"/>
        <v>0</v>
      </c>
      <c r="AC40" s="33"/>
      <c r="AD40" s="38">
        <f t="shared" si="4"/>
        <v>0</v>
      </c>
    </row>
    <row r="41" spans="1:30" x14ac:dyDescent="0.25">
      <c r="A41" s="3" t="s">
        <v>51</v>
      </c>
      <c r="B41" s="3">
        <v>2</v>
      </c>
      <c r="C41" s="3" t="s">
        <v>42</v>
      </c>
      <c r="D41" s="3">
        <v>3001</v>
      </c>
      <c r="E41" s="3" t="s">
        <v>274</v>
      </c>
      <c r="F41" s="3" t="s">
        <v>278</v>
      </c>
      <c r="G41" s="3">
        <f>(COUNTIF('CG-EM_ZNS'!G41,"&gt;100"))*'CG-EM_ZNS'!G41</f>
        <v>0</v>
      </c>
      <c r="H41" s="3">
        <f>(COUNTIF('CG-EM_ZNS'!H41,"&gt;90"))*'CG-EM_ZNS'!H41</f>
        <v>0</v>
      </c>
      <c r="I41" s="3">
        <f>(COUNTIF('CG-EM_ZNS'!I41,"&gt;40"))*'CG-EM_ZNS'!I41</f>
        <v>0</v>
      </c>
      <c r="J41" s="3">
        <f>(COUNTIF('CG-EM_ZNS'!J41,"&gt;1"))*'CG-EM_ZNS'!J41</f>
        <v>6.9</v>
      </c>
      <c r="K41" s="3">
        <f>(COUNTIF('CG-EM_ZNS'!K41,"&gt;5"))*'CG-EM_ZNS'!K41</f>
        <v>0</v>
      </c>
      <c r="L41" s="3">
        <f>(COUNTIF('CG-EM_ZNS'!L41,"&gt;60"))*'CG-EM_ZNS'!L41</f>
        <v>0</v>
      </c>
      <c r="M41" s="3">
        <f>(COUNTIF('CG-EM_ZNS'!M41,"&gt;10"))*'CG-EM_ZNS'!M41</f>
        <v>0</v>
      </c>
      <c r="N41" s="3">
        <f>(COUNTIF('CG-EM_ZNS'!N41,"&gt;70"))*'CG-EM_ZNS'!N41</f>
        <v>0</v>
      </c>
      <c r="O41" s="3">
        <f>(COUNTIF('CG-EM_ZNS'!O41,"&gt;1"))*'CG-EM_ZNS'!O41</f>
        <v>0</v>
      </c>
      <c r="P41" s="3">
        <f>(COUNTIF('CG-EM_ZNS'!P41,"&gt;1"))*'CG-EM_ZNS'!P41</f>
        <v>0</v>
      </c>
      <c r="Q41" s="3">
        <f>(COUNTIF('CG-EM_ZNS'!Q41,"&gt;1"))*'CG-EM_ZNS'!Q41</f>
        <v>0</v>
      </c>
      <c r="R41" s="3">
        <f>(COUNTIF('CG-EM_ZNS'!R41,"&gt;60"))*'CG-EM_ZNS'!R41</f>
        <v>0</v>
      </c>
      <c r="S41" s="3">
        <f>(COUNTIF('CG-EM_ZNS'!S41,"&gt;1"))*'CG-EM_ZNS'!S41</f>
        <v>0</v>
      </c>
      <c r="T41" s="3">
        <f>(COUNTIF('CG-EM_ZNS'!T41,"&gt;7300"))*'CG-EM_ZNS'!T41</f>
        <v>0</v>
      </c>
      <c r="U41" s="3">
        <f>(COUNTIF('CG-EM_ZNS'!U41,"&gt;10000"))*'CG-EM_ZNS'!U41</f>
        <v>0</v>
      </c>
      <c r="V41" s="3">
        <f>(COUNTIF('CG-EM_ZNS'!V41,"&gt;2920"))*'CG-EM_ZNS'!V41</f>
        <v>0</v>
      </c>
      <c r="W41" s="3"/>
      <c r="X41" s="37" t="s">
        <v>51</v>
      </c>
      <c r="Y41" s="33">
        <f t="shared" si="0"/>
        <v>1</v>
      </c>
      <c r="Z41" s="33">
        <f t="shared" si="1"/>
        <v>0</v>
      </c>
      <c r="AA41" s="33">
        <f t="shared" si="2"/>
        <v>1</v>
      </c>
      <c r="AB41" s="33">
        <f t="shared" si="3"/>
        <v>0</v>
      </c>
      <c r="AC41" s="33" t="s">
        <v>139</v>
      </c>
      <c r="AD41" s="38">
        <f t="shared" si="4"/>
        <v>0</v>
      </c>
    </row>
    <row r="42" spans="1:30" x14ac:dyDescent="0.25">
      <c r="A42" s="3" t="s">
        <v>52</v>
      </c>
      <c r="B42" s="3">
        <v>2.5</v>
      </c>
      <c r="C42" s="3" t="s">
        <v>42</v>
      </c>
      <c r="D42" s="3">
        <v>1538</v>
      </c>
      <c r="E42" s="3" t="s">
        <v>274</v>
      </c>
      <c r="F42" s="3" t="s">
        <v>277</v>
      </c>
      <c r="G42" s="3">
        <f>(COUNTIF('CG-EM_ZNS'!G42,"&gt;100"))*'CG-EM_ZNS'!G42</f>
        <v>0</v>
      </c>
      <c r="H42" s="3">
        <f>(COUNTIF('CG-EM_ZNS'!H42,"&gt;90"))*'CG-EM_ZNS'!H42</f>
        <v>0</v>
      </c>
      <c r="I42" s="3">
        <f>(COUNTIF('CG-EM_ZNS'!I42,"&gt;40"))*'CG-EM_ZNS'!I42</f>
        <v>0</v>
      </c>
      <c r="J42" s="3">
        <f>(COUNTIF('CG-EM_ZNS'!J42,"&gt;1"))*'CG-EM_ZNS'!J42</f>
        <v>0</v>
      </c>
      <c r="K42" s="3">
        <f>(COUNTIF('CG-EM_ZNS'!K42,"&gt;5"))*'CG-EM_ZNS'!K42</f>
        <v>0</v>
      </c>
      <c r="L42" s="3">
        <f>(COUNTIF('CG-EM_ZNS'!L42,"&gt;60"))*'CG-EM_ZNS'!L42</f>
        <v>0</v>
      </c>
      <c r="M42" s="3">
        <f>(COUNTIF('CG-EM_ZNS'!M42,"&gt;10"))*'CG-EM_ZNS'!M42</f>
        <v>0</v>
      </c>
      <c r="N42" s="3">
        <f>(COUNTIF('CG-EM_ZNS'!N42,"&gt;70"))*'CG-EM_ZNS'!N42</f>
        <v>0</v>
      </c>
      <c r="O42" s="3">
        <f>(COUNTIF('CG-EM_ZNS'!O42,"&gt;1"))*'CG-EM_ZNS'!O42</f>
        <v>0</v>
      </c>
      <c r="P42" s="3">
        <f>(COUNTIF('CG-EM_ZNS'!P42,"&gt;1"))*'CG-EM_ZNS'!P42</f>
        <v>0</v>
      </c>
      <c r="Q42" s="3">
        <f>(COUNTIF('CG-EM_ZNS'!Q42,"&gt;1"))*'CG-EM_ZNS'!Q42</f>
        <v>0</v>
      </c>
      <c r="R42" s="3">
        <f>(COUNTIF('CG-EM_ZNS'!R42,"&gt;60"))*'CG-EM_ZNS'!R42</f>
        <v>0</v>
      </c>
      <c r="S42" s="3">
        <f>(COUNTIF('CG-EM_ZNS'!S42,"&gt;1"))*'CG-EM_ZNS'!S42</f>
        <v>0</v>
      </c>
      <c r="T42" s="3">
        <f>(COUNTIF('CG-EM_ZNS'!T42,"&gt;7300"))*'CG-EM_ZNS'!T42</f>
        <v>0</v>
      </c>
      <c r="U42" s="3">
        <f>(COUNTIF('CG-EM_ZNS'!U42,"&gt;10000"))*'CG-EM_ZNS'!U42</f>
        <v>0</v>
      </c>
      <c r="V42" s="3">
        <f>(COUNTIF('CG-EM_ZNS'!V42,"&gt;2920"))*'CG-EM_ZNS'!V42</f>
        <v>0</v>
      </c>
      <c r="W42" s="3"/>
      <c r="X42" s="37" t="s">
        <v>52</v>
      </c>
      <c r="Y42" s="33">
        <f t="shared" si="0"/>
        <v>0</v>
      </c>
      <c r="Z42" s="33">
        <f t="shared" si="1"/>
        <v>0</v>
      </c>
      <c r="AA42" s="33">
        <f t="shared" si="2"/>
        <v>0</v>
      </c>
      <c r="AB42" s="33">
        <f t="shared" si="3"/>
        <v>0</v>
      </c>
      <c r="AC42" s="33"/>
      <c r="AD42" s="38">
        <f t="shared" si="4"/>
        <v>0</v>
      </c>
    </row>
    <row r="43" spans="1:30" x14ac:dyDescent="0.25">
      <c r="A43" s="3" t="s">
        <v>53</v>
      </c>
      <c r="B43" s="3">
        <v>3.75</v>
      </c>
      <c r="C43" s="3" t="s">
        <v>42</v>
      </c>
      <c r="D43" s="3">
        <v>53</v>
      </c>
      <c r="E43" s="3" t="s">
        <v>274</v>
      </c>
      <c r="F43" s="3" t="s">
        <v>277</v>
      </c>
      <c r="G43" s="3">
        <f>(COUNTIF('CG-EM_ZNS'!G43,"&gt;100"))*'CG-EM_ZNS'!G43</f>
        <v>0</v>
      </c>
      <c r="H43" s="3">
        <f>(COUNTIF('CG-EM_ZNS'!H43,"&gt;90"))*'CG-EM_ZNS'!H43</f>
        <v>0</v>
      </c>
      <c r="I43" s="3">
        <f>(COUNTIF('CG-EM_ZNS'!I43,"&gt;40"))*'CG-EM_ZNS'!I43</f>
        <v>0</v>
      </c>
      <c r="J43" s="3">
        <f>(COUNTIF('CG-EM_ZNS'!J43,"&gt;1"))*'CG-EM_ZNS'!J43</f>
        <v>0</v>
      </c>
      <c r="K43" s="3">
        <f>(COUNTIF('CG-EM_ZNS'!K43,"&gt;5"))*'CG-EM_ZNS'!K43</f>
        <v>0</v>
      </c>
      <c r="L43" s="3">
        <f>(COUNTIF('CG-EM_ZNS'!L43,"&gt;60"))*'CG-EM_ZNS'!L43</f>
        <v>0</v>
      </c>
      <c r="M43" s="3">
        <f>(COUNTIF('CG-EM_ZNS'!M43,"&gt;10"))*'CG-EM_ZNS'!M43</f>
        <v>0</v>
      </c>
      <c r="N43" s="3">
        <f>(COUNTIF('CG-EM_ZNS'!N43,"&gt;70"))*'CG-EM_ZNS'!N43</f>
        <v>0</v>
      </c>
      <c r="O43" s="3">
        <f>(COUNTIF('CG-EM_ZNS'!O43,"&gt;1"))*'CG-EM_ZNS'!O43</f>
        <v>0</v>
      </c>
      <c r="P43" s="3">
        <f>(COUNTIF('CG-EM_ZNS'!P43,"&gt;1"))*'CG-EM_ZNS'!P43</f>
        <v>0</v>
      </c>
      <c r="Q43" s="3">
        <f>(COUNTIF('CG-EM_ZNS'!Q43,"&gt;1"))*'CG-EM_ZNS'!Q43</f>
        <v>0</v>
      </c>
      <c r="R43" s="3">
        <f>(COUNTIF('CG-EM_ZNS'!R43,"&gt;60"))*'CG-EM_ZNS'!R43</f>
        <v>0</v>
      </c>
      <c r="S43" s="3">
        <f>(COUNTIF('CG-EM_ZNS'!S43,"&gt;1"))*'CG-EM_ZNS'!S43</f>
        <v>0</v>
      </c>
      <c r="T43" s="3">
        <f>(COUNTIF('CG-EM_ZNS'!T43,"&gt;7300"))*'CG-EM_ZNS'!T43</f>
        <v>0</v>
      </c>
      <c r="U43" s="3">
        <f>(COUNTIF('CG-EM_ZNS'!U43,"&gt;10000"))*'CG-EM_ZNS'!U43</f>
        <v>0</v>
      </c>
      <c r="V43" s="3">
        <f>(COUNTIF('CG-EM_ZNS'!V43,"&gt;2920"))*'CG-EM_ZNS'!V43</f>
        <v>0</v>
      </c>
      <c r="W43" s="3"/>
      <c r="X43" s="37" t="s">
        <v>53</v>
      </c>
      <c r="Y43" s="33">
        <f t="shared" si="0"/>
        <v>0</v>
      </c>
      <c r="Z43" s="33">
        <f t="shared" si="1"/>
        <v>0</v>
      </c>
      <c r="AA43" s="33">
        <f t="shared" si="2"/>
        <v>0</v>
      </c>
      <c r="AB43" s="33">
        <f t="shared" si="3"/>
        <v>0</v>
      </c>
      <c r="AC43" s="33"/>
      <c r="AD43" s="38">
        <f t="shared" si="4"/>
        <v>0</v>
      </c>
    </row>
    <row r="44" spans="1:30" x14ac:dyDescent="0.25">
      <c r="A44" s="3" t="s">
        <v>54</v>
      </c>
      <c r="B44" s="3">
        <v>2.5</v>
      </c>
      <c r="C44" s="3" t="s">
        <v>42</v>
      </c>
      <c r="D44" s="3">
        <v>20.9</v>
      </c>
      <c r="E44" s="3" t="s">
        <v>279</v>
      </c>
      <c r="F44" s="3" t="s">
        <v>277</v>
      </c>
      <c r="G44" s="3">
        <f>(COUNTIF('CG-EM_ZNS'!G44,"&gt;100"))*'CG-EM_ZNS'!G44</f>
        <v>0</v>
      </c>
      <c r="H44" s="3">
        <f>(COUNTIF('CG-EM_ZNS'!H44,"&gt;0,9"))*'CG-EM_ZNS'!H44</f>
        <v>0</v>
      </c>
      <c r="I44" s="3">
        <f>(COUNTIF('CG-EM_ZNS'!I44,"&gt;0,4"))*'CG-EM_ZNS'!I44</f>
        <v>0</v>
      </c>
      <c r="J44" s="3">
        <f>(COUNTIF('CG-EM_ZNS'!J44,"&gt;0,05"))*'CG-EM_ZNS'!J44</f>
        <v>0</v>
      </c>
      <c r="K44" s="3">
        <f>(COUNTIF('CG-EM_ZNS'!K44,"&gt;0,7"))*'CG-EM_ZNS'!K44</f>
        <v>0</v>
      </c>
      <c r="L44" s="3">
        <f>(COUNTIF('CG-EM_ZNS'!L44,"&gt;0,6"))*'CG-EM_ZNS'!L44</f>
        <v>0</v>
      </c>
      <c r="M44" s="3">
        <f>(COUNTIF('CG-EM_ZNS'!M44,"&gt;0,1"))*'CG-EM_ZNS'!M44</f>
        <v>0</v>
      </c>
      <c r="N44" s="3">
        <f>(COUNTIF('CG-EM_ZNS'!N44,"&gt;0,7"))*'CG-EM_ZNS'!N44</f>
        <v>0</v>
      </c>
      <c r="O44" s="3">
        <f>(COUNTIF('CG-EM_ZNS'!O44,"&gt;0,01"))*'CG-EM_ZNS'!O44</f>
        <v>0</v>
      </c>
      <c r="P44" s="3">
        <f>(COUNTIF('CG-EM_ZNS'!P44,"&gt;0,01"))*'CG-EM_ZNS'!P44</f>
        <v>0</v>
      </c>
      <c r="Q44" s="3">
        <f>(COUNTIF('CG-EM_ZNS'!Q44,"&gt;0,01"))*'CG-EM_ZNS'!Q44</f>
        <v>0</v>
      </c>
      <c r="R44" s="3">
        <f>(COUNTIF('CG-EM_ZNS'!R44,"&gt;0,6"))*'CG-EM_ZNS'!R44</f>
        <v>0</v>
      </c>
      <c r="S44" s="3">
        <f>(COUNTIF('CG-EM_ZNS'!S44,"&gt;0,01"))*'CG-EM_ZNS'!S44</f>
        <v>0</v>
      </c>
      <c r="T44" s="3">
        <f>(COUNTIF('CG-EM_ZNS'!T44,"&gt;73"))*'CG-EM_ZNS'!T44</f>
        <v>0</v>
      </c>
      <c r="U44" s="3">
        <f>(COUNTIF('CG-EM_ZNS'!U44,"&gt;100"))*'CG-EM_ZNS'!U44</f>
        <v>0</v>
      </c>
      <c r="V44" s="3">
        <f>(COUNTIF('CG-EM_ZNS'!V44,"&gt;29,2"))*'CG-EM_ZNS'!V44</f>
        <v>0</v>
      </c>
      <c r="W44" s="3"/>
      <c r="X44" s="37" t="s">
        <v>54</v>
      </c>
      <c r="Y44" s="33">
        <f t="shared" si="0"/>
        <v>0</v>
      </c>
      <c r="Z44" s="33">
        <f t="shared" si="1"/>
        <v>0</v>
      </c>
      <c r="AA44" s="33">
        <f t="shared" si="2"/>
        <v>0</v>
      </c>
      <c r="AB44" s="33">
        <f t="shared" si="3"/>
        <v>0</v>
      </c>
      <c r="AC44" s="33"/>
      <c r="AD44" s="38">
        <f t="shared" si="4"/>
        <v>0</v>
      </c>
    </row>
    <row r="45" spans="1:30" x14ac:dyDescent="0.25">
      <c r="A45" s="3" t="s">
        <v>55</v>
      </c>
      <c r="B45" s="3">
        <v>2</v>
      </c>
      <c r="C45" s="3" t="s">
        <v>42</v>
      </c>
      <c r="D45" s="3">
        <v>37.299999999999997</v>
      </c>
      <c r="E45" s="3" t="s">
        <v>274</v>
      </c>
      <c r="F45" s="3" t="s">
        <v>277</v>
      </c>
      <c r="G45" s="3">
        <f>(COUNTIF('CG-EM_ZNS'!G45,"&gt;100"))*'CG-EM_ZNS'!G45</f>
        <v>0</v>
      </c>
      <c r="H45" s="3">
        <f>(COUNTIF('CG-EM_ZNS'!H45,"&gt;90"))*'CG-EM_ZNS'!H45</f>
        <v>0</v>
      </c>
      <c r="I45" s="3">
        <f>(COUNTIF('CG-EM_ZNS'!I45,"&gt;40"))*'CG-EM_ZNS'!I45</f>
        <v>0</v>
      </c>
      <c r="J45" s="3">
        <f>(COUNTIF('CG-EM_ZNS'!J45,"&gt;1"))*'CG-EM_ZNS'!J45</f>
        <v>0</v>
      </c>
      <c r="K45" s="3">
        <f>(COUNTIF('CG-EM_ZNS'!K45,"&gt;5"))*'CG-EM_ZNS'!K45</f>
        <v>0</v>
      </c>
      <c r="L45" s="3">
        <f>(COUNTIF('CG-EM_ZNS'!L45,"&gt;60"))*'CG-EM_ZNS'!L45</f>
        <v>0</v>
      </c>
      <c r="M45" s="3">
        <f>(COUNTIF('CG-EM_ZNS'!M45,"&gt;10"))*'CG-EM_ZNS'!M45</f>
        <v>0</v>
      </c>
      <c r="N45" s="3">
        <f>(COUNTIF('CG-EM_ZNS'!N45,"&gt;70"))*'CG-EM_ZNS'!N45</f>
        <v>0</v>
      </c>
      <c r="O45" s="3">
        <f>(COUNTIF('CG-EM_ZNS'!O45,"&gt;1"))*'CG-EM_ZNS'!O45</f>
        <v>0</v>
      </c>
      <c r="P45" s="3">
        <f>(COUNTIF('CG-EM_ZNS'!P45,"&gt;1"))*'CG-EM_ZNS'!P45</f>
        <v>0</v>
      </c>
      <c r="Q45" s="3">
        <f>(COUNTIF('CG-EM_ZNS'!Q45,"&gt;1"))*'CG-EM_ZNS'!Q45</f>
        <v>0</v>
      </c>
      <c r="R45" s="3">
        <f>(COUNTIF('CG-EM_ZNS'!R45,"&gt;60"))*'CG-EM_ZNS'!R45</f>
        <v>0</v>
      </c>
      <c r="S45" s="3">
        <f>(COUNTIF('CG-EM_ZNS'!S45,"&gt;1"))*'CG-EM_ZNS'!S45</f>
        <v>0</v>
      </c>
      <c r="T45" s="3">
        <f>(COUNTIF('CG-EM_ZNS'!T45,"&gt;7300"))*'CG-EM_ZNS'!T45</f>
        <v>0</v>
      </c>
      <c r="U45" s="3">
        <f>(COUNTIF('CG-EM_ZNS'!U45,"&gt;10000"))*'CG-EM_ZNS'!U45</f>
        <v>0</v>
      </c>
      <c r="V45" s="3">
        <f>(COUNTIF('CG-EM_ZNS'!V45,"&gt;2920"))*'CG-EM_ZNS'!V45</f>
        <v>0</v>
      </c>
      <c r="W45" s="3"/>
      <c r="X45" s="37" t="s">
        <v>55</v>
      </c>
      <c r="Y45" s="33">
        <f t="shared" si="0"/>
        <v>0</v>
      </c>
      <c r="Z45" s="33">
        <f t="shared" si="1"/>
        <v>0</v>
      </c>
      <c r="AA45" s="33">
        <f t="shared" si="2"/>
        <v>0</v>
      </c>
      <c r="AB45" s="33">
        <f t="shared" si="3"/>
        <v>0</v>
      </c>
      <c r="AC45" s="33"/>
      <c r="AD45" s="38">
        <f t="shared" si="4"/>
        <v>0</v>
      </c>
    </row>
    <row r="46" spans="1:30" x14ac:dyDescent="0.25">
      <c r="A46" s="3" t="s">
        <v>56</v>
      </c>
      <c r="B46" s="3">
        <v>2.5</v>
      </c>
      <c r="C46" s="3" t="s">
        <v>42</v>
      </c>
      <c r="D46" s="3">
        <v>159</v>
      </c>
      <c r="E46" s="3" t="s">
        <v>279</v>
      </c>
      <c r="F46" s="3" t="s">
        <v>277</v>
      </c>
      <c r="G46" s="3">
        <f>(COUNTIF('CG-EM_ZNS'!G46,"&gt;100"))*'CG-EM_ZNS'!G46</f>
        <v>0</v>
      </c>
      <c r="H46" s="3">
        <f>(COUNTIF('CG-EM_ZNS'!H46,"&gt;0,9"))*'CG-EM_ZNS'!H46</f>
        <v>0</v>
      </c>
      <c r="I46" s="3">
        <f>(COUNTIF('CG-EM_ZNS'!I46,"&gt;0,4"))*'CG-EM_ZNS'!I46</f>
        <v>0</v>
      </c>
      <c r="J46" s="3">
        <f>(COUNTIF('CG-EM_ZNS'!J46,"&gt;0,05"))*'CG-EM_ZNS'!J46</f>
        <v>0</v>
      </c>
      <c r="K46" s="3">
        <f>(COUNTIF('CG-EM_ZNS'!K46,"&gt;0,7"))*'CG-EM_ZNS'!K46</f>
        <v>0</v>
      </c>
      <c r="L46" s="3">
        <f>(COUNTIF('CG-EM_ZNS'!L46,"&gt;0,6"))*'CG-EM_ZNS'!L46</f>
        <v>0</v>
      </c>
      <c r="M46" s="3">
        <f>(COUNTIF('CG-EM_ZNS'!M46,"&gt;0,1"))*'CG-EM_ZNS'!M46</f>
        <v>0</v>
      </c>
      <c r="N46" s="3">
        <f>(COUNTIF('CG-EM_ZNS'!N46,"&gt;0,7"))*'CG-EM_ZNS'!N46</f>
        <v>0</v>
      </c>
      <c r="O46" s="3">
        <f>(COUNTIF('CG-EM_ZNS'!O46,"&gt;0,01"))*'CG-EM_ZNS'!O46</f>
        <v>0</v>
      </c>
      <c r="P46" s="3">
        <f>(COUNTIF('CG-EM_ZNS'!P46,"&gt;0,01"))*'CG-EM_ZNS'!P46</f>
        <v>0</v>
      </c>
      <c r="Q46" s="3">
        <f>(COUNTIF('CG-EM_ZNS'!Q46,"&gt;0,01"))*'CG-EM_ZNS'!Q46</f>
        <v>0</v>
      </c>
      <c r="R46" s="3">
        <f>(COUNTIF('CG-EM_ZNS'!R46,"&gt;0,6"))*'CG-EM_ZNS'!R46</f>
        <v>0</v>
      </c>
      <c r="S46" s="3">
        <f>(COUNTIF('CG-EM_ZNS'!S46,"&gt;0,01"))*'CG-EM_ZNS'!S46</f>
        <v>0</v>
      </c>
      <c r="T46" s="3">
        <f>(COUNTIF('CG-EM_ZNS'!T46,"&gt;73"))*'CG-EM_ZNS'!T46</f>
        <v>0</v>
      </c>
      <c r="U46" s="3">
        <f>(COUNTIF('CG-EM_ZNS'!U46,"&gt;100"))*'CG-EM_ZNS'!U46</f>
        <v>0</v>
      </c>
      <c r="V46" s="3">
        <f>(COUNTIF('CG-EM_ZNS'!V46,"&gt;29,2"))*'CG-EM_ZNS'!V46</f>
        <v>0</v>
      </c>
      <c r="W46" s="3"/>
      <c r="X46" s="37" t="s">
        <v>56</v>
      </c>
      <c r="Y46" s="33">
        <f t="shared" si="0"/>
        <v>0</v>
      </c>
      <c r="Z46" s="33">
        <f t="shared" si="1"/>
        <v>0</v>
      </c>
      <c r="AA46" s="33">
        <f t="shared" si="2"/>
        <v>0</v>
      </c>
      <c r="AB46" s="33">
        <f t="shared" si="3"/>
        <v>0</v>
      </c>
      <c r="AC46" s="33"/>
      <c r="AD46" s="38">
        <f t="shared" si="4"/>
        <v>0</v>
      </c>
    </row>
    <row r="47" spans="1:30" x14ac:dyDescent="0.25">
      <c r="A47" s="3" t="s">
        <v>57</v>
      </c>
      <c r="B47" s="3">
        <v>3</v>
      </c>
      <c r="C47" s="3" t="s">
        <v>42</v>
      </c>
      <c r="D47" s="3">
        <v>7</v>
      </c>
      <c r="E47" s="3" t="s">
        <v>279</v>
      </c>
      <c r="F47" s="3" t="s">
        <v>277</v>
      </c>
      <c r="G47" s="3">
        <f>(COUNTIF('CG-EM_ZNS'!G47,"&gt;100"))*'CG-EM_ZNS'!G47</f>
        <v>0</v>
      </c>
      <c r="H47" s="3">
        <f>(COUNTIF('CG-EM_ZNS'!H47,"&gt;0,9"))*'CG-EM_ZNS'!H47</f>
        <v>0</v>
      </c>
      <c r="I47" s="3">
        <f>(COUNTIF('CG-EM_ZNS'!I47,"&gt;0,4"))*'CG-EM_ZNS'!I47</f>
        <v>0</v>
      </c>
      <c r="J47" s="3">
        <f>(COUNTIF('CG-EM_ZNS'!J47,"&gt;0,05"))*'CG-EM_ZNS'!J47</f>
        <v>0</v>
      </c>
      <c r="K47" s="3">
        <f>(COUNTIF('CG-EM_ZNS'!K47,"&gt;0,7"))*'CG-EM_ZNS'!K47</f>
        <v>0</v>
      </c>
      <c r="L47" s="3">
        <f>(COUNTIF('CG-EM_ZNS'!L47,"&gt;0,6"))*'CG-EM_ZNS'!L47</f>
        <v>0</v>
      </c>
      <c r="M47" s="3">
        <f>(COUNTIF('CG-EM_ZNS'!M47,"&gt;0,1"))*'CG-EM_ZNS'!M47</f>
        <v>0</v>
      </c>
      <c r="N47" s="3">
        <f>(COUNTIF('CG-EM_ZNS'!N47,"&gt;0,7"))*'CG-EM_ZNS'!N47</f>
        <v>0</v>
      </c>
      <c r="O47" s="3">
        <f>(COUNTIF('CG-EM_ZNS'!O47,"&gt;0,01"))*'CG-EM_ZNS'!O47</f>
        <v>0</v>
      </c>
      <c r="P47" s="3">
        <f>(COUNTIF('CG-EM_ZNS'!P47,"&gt;0,01"))*'CG-EM_ZNS'!P47</f>
        <v>0</v>
      </c>
      <c r="Q47" s="3">
        <f>(COUNTIF('CG-EM_ZNS'!Q47,"&gt;0,01"))*'CG-EM_ZNS'!Q47</f>
        <v>0</v>
      </c>
      <c r="R47" s="3">
        <f>(COUNTIF('CG-EM_ZNS'!R47,"&gt;0,6"))*'CG-EM_ZNS'!R47</f>
        <v>0</v>
      </c>
      <c r="S47" s="3">
        <f>(COUNTIF('CG-EM_ZNS'!S47,"&gt;0,01"))*'CG-EM_ZNS'!S47</f>
        <v>0</v>
      </c>
      <c r="T47" s="3">
        <f>(COUNTIF('CG-EM_ZNS'!T47,"&gt;73"))*'CG-EM_ZNS'!T47</f>
        <v>0</v>
      </c>
      <c r="U47" s="3">
        <f>(COUNTIF('CG-EM_ZNS'!U47,"&gt;100"))*'CG-EM_ZNS'!U47</f>
        <v>0</v>
      </c>
      <c r="V47" s="3">
        <f>(COUNTIF('CG-EM_ZNS'!V47,"&gt;29,2"))*'CG-EM_ZNS'!V47</f>
        <v>0</v>
      </c>
      <c r="W47" s="3"/>
      <c r="X47" s="37" t="s">
        <v>57</v>
      </c>
      <c r="Y47" s="33">
        <f t="shared" si="0"/>
        <v>0</v>
      </c>
      <c r="Z47" s="33">
        <f t="shared" si="1"/>
        <v>0</v>
      </c>
      <c r="AA47" s="33">
        <f t="shared" si="2"/>
        <v>0</v>
      </c>
      <c r="AB47" s="33">
        <f t="shared" si="3"/>
        <v>0</v>
      </c>
      <c r="AC47" s="33"/>
      <c r="AD47" s="38">
        <f t="shared" si="4"/>
        <v>0</v>
      </c>
    </row>
    <row r="48" spans="1:30" x14ac:dyDescent="0.25">
      <c r="A48" s="3" t="s">
        <v>58</v>
      </c>
      <c r="B48" s="3">
        <v>2</v>
      </c>
      <c r="C48" s="3" t="s">
        <v>42</v>
      </c>
      <c r="D48" s="3">
        <v>0</v>
      </c>
      <c r="E48" s="3" t="s">
        <v>279</v>
      </c>
      <c r="F48" s="3" t="s">
        <v>277</v>
      </c>
      <c r="G48" s="3">
        <f>(COUNTIF('CG-EM_ZNS'!G48,"&gt;100"))*'CG-EM_ZNS'!G48</f>
        <v>0</v>
      </c>
      <c r="H48" s="3">
        <f>(COUNTIF('CG-EM_ZNS'!H48,"&gt;0,9"))*'CG-EM_ZNS'!H48</f>
        <v>0</v>
      </c>
      <c r="I48" s="3">
        <f>(COUNTIF('CG-EM_ZNS'!I48,"&gt;0,4"))*'CG-EM_ZNS'!I48</f>
        <v>0</v>
      </c>
      <c r="J48" s="3">
        <f>(COUNTIF('CG-EM_ZNS'!J48,"&gt;0,05"))*'CG-EM_ZNS'!J48</f>
        <v>0</v>
      </c>
      <c r="K48" s="3">
        <f>(COUNTIF('CG-EM_ZNS'!K48,"&gt;0,7"))*'CG-EM_ZNS'!K48</f>
        <v>0</v>
      </c>
      <c r="L48" s="3">
        <f>(COUNTIF('CG-EM_ZNS'!L48,"&gt;0,6"))*'CG-EM_ZNS'!L48</f>
        <v>0</v>
      </c>
      <c r="M48" s="3">
        <f>(COUNTIF('CG-EM_ZNS'!M48,"&gt;0,1"))*'CG-EM_ZNS'!M48</f>
        <v>0</v>
      </c>
      <c r="N48" s="3">
        <f>(COUNTIF('CG-EM_ZNS'!N48,"&gt;0,7"))*'CG-EM_ZNS'!N48</f>
        <v>0</v>
      </c>
      <c r="O48" s="3">
        <f>(COUNTIF('CG-EM_ZNS'!O48,"&gt;0,01"))*'CG-EM_ZNS'!O48</f>
        <v>0</v>
      </c>
      <c r="P48" s="3">
        <f>(COUNTIF('CG-EM_ZNS'!P48,"&gt;0,01"))*'CG-EM_ZNS'!P48</f>
        <v>0</v>
      </c>
      <c r="Q48" s="3">
        <f>(COUNTIF('CG-EM_ZNS'!Q48,"&gt;0,01"))*'CG-EM_ZNS'!Q48</f>
        <v>0</v>
      </c>
      <c r="R48" s="3">
        <f>(COUNTIF('CG-EM_ZNS'!R48,"&gt;0,6"))*'CG-EM_ZNS'!R48</f>
        <v>0</v>
      </c>
      <c r="S48" s="3">
        <f>(COUNTIF('CG-EM_ZNS'!S48,"&gt;0,01"))*'CG-EM_ZNS'!S48</f>
        <v>0</v>
      </c>
      <c r="T48" s="3">
        <f>(COUNTIF('CG-EM_ZNS'!T48,"&gt;73"))*'CG-EM_ZNS'!T48</f>
        <v>0</v>
      </c>
      <c r="U48" s="3">
        <f>(COUNTIF('CG-EM_ZNS'!U48,"&gt;100"))*'CG-EM_ZNS'!U48</f>
        <v>0</v>
      </c>
      <c r="V48" s="3">
        <f>(COUNTIF('CG-EM_ZNS'!V48,"&gt;29,2"))*'CG-EM_ZNS'!V48</f>
        <v>0</v>
      </c>
      <c r="W48" s="3"/>
      <c r="X48" s="37" t="s">
        <v>58</v>
      </c>
      <c r="Y48" s="33">
        <f t="shared" si="0"/>
        <v>0</v>
      </c>
      <c r="Z48" s="33">
        <f t="shared" si="1"/>
        <v>0</v>
      </c>
      <c r="AA48" s="33">
        <f t="shared" si="2"/>
        <v>0</v>
      </c>
      <c r="AB48" s="33">
        <f t="shared" si="3"/>
        <v>0</v>
      </c>
      <c r="AC48" s="33"/>
      <c r="AD48" s="38">
        <f t="shared" si="4"/>
        <v>0</v>
      </c>
    </row>
    <row r="49" spans="1:30" x14ac:dyDescent="0.25">
      <c r="A49" s="3" t="s">
        <v>59</v>
      </c>
      <c r="B49" s="3">
        <v>2</v>
      </c>
      <c r="C49" s="3" t="s">
        <v>42</v>
      </c>
      <c r="D49" s="3">
        <v>5</v>
      </c>
      <c r="E49" s="3" t="s">
        <v>279</v>
      </c>
      <c r="F49" s="3" t="s">
        <v>277</v>
      </c>
      <c r="G49" s="3">
        <f>(COUNTIF('CG-EM_ZNS'!G49,"&gt;100"))*'CG-EM_ZNS'!G49</f>
        <v>0</v>
      </c>
      <c r="H49" s="3">
        <f>(COUNTIF('CG-EM_ZNS'!H49,"&gt;0,9"))*'CG-EM_ZNS'!H49</f>
        <v>0</v>
      </c>
      <c r="I49" s="3">
        <f>(COUNTIF('CG-EM_ZNS'!I49,"&gt;0,4"))*'CG-EM_ZNS'!I49</f>
        <v>0</v>
      </c>
      <c r="J49" s="3">
        <f>(COUNTIF('CG-EM_ZNS'!J49,"&gt;0,05"))*'CG-EM_ZNS'!J49</f>
        <v>0</v>
      </c>
      <c r="K49" s="3">
        <f>(COUNTIF('CG-EM_ZNS'!K49,"&gt;0,7"))*'CG-EM_ZNS'!K49</f>
        <v>0</v>
      </c>
      <c r="L49" s="3">
        <f>(COUNTIF('CG-EM_ZNS'!L49,"&gt;0,6"))*'CG-EM_ZNS'!L49</f>
        <v>0</v>
      </c>
      <c r="M49" s="3">
        <f>(COUNTIF('CG-EM_ZNS'!M49,"&gt;0,1"))*'CG-EM_ZNS'!M49</f>
        <v>0</v>
      </c>
      <c r="N49" s="3">
        <f>(COUNTIF('CG-EM_ZNS'!N49,"&gt;0,7"))*'CG-EM_ZNS'!N49</f>
        <v>0</v>
      </c>
      <c r="O49" s="3">
        <f>(COUNTIF('CG-EM_ZNS'!O49,"&gt;0,01"))*'CG-EM_ZNS'!O49</f>
        <v>0</v>
      </c>
      <c r="P49" s="3">
        <f>(COUNTIF('CG-EM_ZNS'!P49,"&gt;0,01"))*'CG-EM_ZNS'!P49</f>
        <v>0</v>
      </c>
      <c r="Q49" s="3">
        <f>(COUNTIF('CG-EM_ZNS'!Q49,"&gt;0,01"))*'CG-EM_ZNS'!Q49</f>
        <v>0</v>
      </c>
      <c r="R49" s="3">
        <f>(COUNTIF('CG-EM_ZNS'!R49,"&gt;0,6"))*'CG-EM_ZNS'!R49</f>
        <v>0</v>
      </c>
      <c r="S49" s="3">
        <f>(COUNTIF('CG-EM_ZNS'!S49,"&gt;0,01"))*'CG-EM_ZNS'!S49</f>
        <v>0</v>
      </c>
      <c r="T49" s="3">
        <f>(COUNTIF('CG-EM_ZNS'!T49,"&gt;73"))*'CG-EM_ZNS'!T49</f>
        <v>0</v>
      </c>
      <c r="U49" s="3">
        <f>(COUNTIF('CG-EM_ZNS'!U49,"&gt;100"))*'CG-EM_ZNS'!U49</f>
        <v>0</v>
      </c>
      <c r="V49" s="3">
        <f>(COUNTIF('CG-EM_ZNS'!V49,"&gt;29,2"))*'CG-EM_ZNS'!V49</f>
        <v>0</v>
      </c>
      <c r="W49" s="3"/>
      <c r="X49" s="37" t="s">
        <v>59</v>
      </c>
      <c r="Y49" s="33">
        <f>COUNTIF(G49:V49,"&gt;0")</f>
        <v>0</v>
      </c>
      <c r="Z49" s="33">
        <f t="shared" si="1"/>
        <v>0</v>
      </c>
      <c r="AA49" s="33">
        <f t="shared" si="2"/>
        <v>0</v>
      </c>
      <c r="AB49" s="33">
        <f t="shared" si="3"/>
        <v>0</v>
      </c>
      <c r="AC49" s="33"/>
      <c r="AD49" s="38">
        <f t="shared" si="4"/>
        <v>0</v>
      </c>
    </row>
    <row r="50" spans="1:30" x14ac:dyDescent="0.25">
      <c r="A50" s="3" t="s">
        <v>60</v>
      </c>
      <c r="B50" s="3">
        <v>1.5</v>
      </c>
      <c r="C50" s="3" t="s">
        <v>61</v>
      </c>
      <c r="D50" s="3">
        <v>0</v>
      </c>
      <c r="E50" s="3" t="s">
        <v>279</v>
      </c>
      <c r="F50" s="3" t="s">
        <v>277</v>
      </c>
      <c r="G50" s="3">
        <f>(COUNTIF('CG-EM_ZNS'!G50,"&gt;100"))*'CG-EM_ZNS'!G50</f>
        <v>0</v>
      </c>
      <c r="H50" s="3">
        <f>(COUNTIF('CG-EM_ZNS'!H50,"&gt;0,9"))*'CG-EM_ZNS'!H50</f>
        <v>0</v>
      </c>
      <c r="I50" s="3">
        <f>(COUNTIF('CG-EM_ZNS'!I50,"&gt;0,4"))*'CG-EM_ZNS'!I50</f>
        <v>0</v>
      </c>
      <c r="J50" s="3">
        <f>(COUNTIF('CG-EM_ZNS'!J50,"&gt;0,05"))*'CG-EM_ZNS'!J50</f>
        <v>0</v>
      </c>
      <c r="K50" s="3">
        <f>(COUNTIF('CG-EM_ZNS'!K50,"&gt;0,7"))*'CG-EM_ZNS'!K50</f>
        <v>0</v>
      </c>
      <c r="L50" s="3">
        <f>(COUNTIF('CG-EM_ZNS'!L50,"&gt;0,6"))*'CG-EM_ZNS'!L50</f>
        <v>0</v>
      </c>
      <c r="M50" s="3">
        <f>(COUNTIF('CG-EM_ZNS'!M50,"&gt;0,1"))*'CG-EM_ZNS'!M50</f>
        <v>0</v>
      </c>
      <c r="N50" s="3">
        <f>(COUNTIF('CG-EM_ZNS'!N50,"&gt;0,7"))*'CG-EM_ZNS'!N50</f>
        <v>0</v>
      </c>
      <c r="O50" s="3">
        <f>(COUNTIF('CG-EM_ZNS'!O50,"&gt;0,01"))*'CG-EM_ZNS'!O50</f>
        <v>0</v>
      </c>
      <c r="P50" s="3">
        <f>(COUNTIF('CG-EM_ZNS'!P50,"&gt;0,01"))*'CG-EM_ZNS'!P50</f>
        <v>0</v>
      </c>
      <c r="Q50" s="3">
        <f>(COUNTIF('CG-EM_ZNS'!Q50,"&gt;0,01"))*'CG-EM_ZNS'!Q50</f>
        <v>0</v>
      </c>
      <c r="R50" s="3">
        <f>(COUNTIF('CG-EM_ZNS'!R50,"&gt;0,6"))*'CG-EM_ZNS'!R50</f>
        <v>0</v>
      </c>
      <c r="S50" s="3">
        <f>(COUNTIF('CG-EM_ZNS'!S50,"&gt;0,01"))*'CG-EM_ZNS'!S50</f>
        <v>0</v>
      </c>
      <c r="T50" s="3">
        <f>(COUNTIF('CG-EM_ZNS'!T50,"&gt;73"))*'CG-EM_ZNS'!T50</f>
        <v>0</v>
      </c>
      <c r="U50" s="3">
        <f>(COUNTIF('CG-EM_ZNS'!U50,"&gt;100"))*'CG-EM_ZNS'!U50</f>
        <v>0</v>
      </c>
      <c r="V50" s="3">
        <f>(COUNTIF('CG-EM_ZNS'!V50,"&gt;29,2"))*'CG-EM_ZNS'!V50</f>
        <v>0</v>
      </c>
      <c r="W50" s="3"/>
      <c r="X50" s="37" t="s">
        <v>60</v>
      </c>
      <c r="Y50" s="33">
        <f t="shared" si="0"/>
        <v>0</v>
      </c>
      <c r="Z50" s="33">
        <f t="shared" si="1"/>
        <v>0</v>
      </c>
      <c r="AA50" s="33">
        <f t="shared" si="2"/>
        <v>0</v>
      </c>
      <c r="AB50" s="33">
        <f t="shared" si="3"/>
        <v>0</v>
      </c>
      <c r="AC50" s="33"/>
      <c r="AD50" s="38">
        <f t="shared" si="4"/>
        <v>0</v>
      </c>
    </row>
    <row r="51" spans="1:30" x14ac:dyDescent="0.25">
      <c r="A51" s="3" t="s">
        <v>62</v>
      </c>
      <c r="B51" s="3">
        <v>2.5</v>
      </c>
      <c r="C51" s="3" t="s">
        <v>63</v>
      </c>
      <c r="D51" s="3">
        <v>327</v>
      </c>
      <c r="E51" s="3" t="s">
        <v>279</v>
      </c>
      <c r="F51" s="3" t="s">
        <v>277</v>
      </c>
      <c r="G51" s="3">
        <f>(COUNTIF('CG-EM_ZNS'!G51,"&gt;100"))*'CG-EM_ZNS'!G51</f>
        <v>0</v>
      </c>
      <c r="H51" s="3">
        <f>(COUNTIF('CG-EM_ZNS'!H51,"&gt;0,9"))*'CG-EM_ZNS'!H51</f>
        <v>0</v>
      </c>
      <c r="I51" s="3">
        <f>(COUNTIF('CG-EM_ZNS'!I51,"&gt;0,4"))*'CG-EM_ZNS'!I51</f>
        <v>0</v>
      </c>
      <c r="J51" s="3">
        <f>(COUNTIF('CG-EM_ZNS'!J51,"&gt;0,05"))*'CG-EM_ZNS'!J51</f>
        <v>0</v>
      </c>
      <c r="K51" s="3">
        <f>(COUNTIF('CG-EM_ZNS'!K51,"&gt;0,7"))*'CG-EM_ZNS'!K51</f>
        <v>0</v>
      </c>
      <c r="L51" s="3">
        <f>(COUNTIF('CG-EM_ZNS'!L51,"&gt;0,6"))*'CG-EM_ZNS'!L51</f>
        <v>0</v>
      </c>
      <c r="M51" s="3">
        <f>(COUNTIF('CG-EM_ZNS'!M51,"&gt;0,1"))*'CG-EM_ZNS'!M51</f>
        <v>0</v>
      </c>
      <c r="N51" s="3">
        <f>(COUNTIF('CG-EM_ZNS'!N51,"&gt;0,7"))*'CG-EM_ZNS'!N51</f>
        <v>0</v>
      </c>
      <c r="O51" s="3">
        <f>(COUNTIF('CG-EM_ZNS'!O51,"&gt;0,01"))*'CG-EM_ZNS'!O51</f>
        <v>0</v>
      </c>
      <c r="P51" s="3">
        <f>(COUNTIF('CG-EM_ZNS'!P51,"&gt;0,01"))*'CG-EM_ZNS'!P51</f>
        <v>0</v>
      </c>
      <c r="Q51" s="3">
        <f>(COUNTIF('CG-EM_ZNS'!Q51,"&gt;0,01"))*'CG-EM_ZNS'!Q51</f>
        <v>1.0999999999999999E-2</v>
      </c>
      <c r="R51" s="3">
        <f>(COUNTIF('CG-EM_ZNS'!R51,"&gt;0,6"))*'CG-EM_ZNS'!R51</f>
        <v>1.3</v>
      </c>
      <c r="S51" s="3">
        <f>(COUNTIF('CG-EM_ZNS'!S51,"&gt;0,01"))*'CG-EM_ZNS'!S51</f>
        <v>1.0999999999999999E-2</v>
      </c>
      <c r="T51" s="3">
        <f>(COUNTIF('CG-EM_ZNS'!T51,"&gt;73"))*'CG-EM_ZNS'!T51</f>
        <v>200</v>
      </c>
      <c r="U51" s="3">
        <f>(COUNTIF('CG-EM_ZNS'!U51,"&gt;100"))*'CG-EM_ZNS'!U51</f>
        <v>0</v>
      </c>
      <c r="V51" s="3">
        <f>(COUNTIF('CG-EM_ZNS'!V51,"&gt;29,2"))*'CG-EM_ZNS'!V51</f>
        <v>0</v>
      </c>
      <c r="W51" s="3"/>
      <c r="X51" s="37" t="s">
        <v>62</v>
      </c>
      <c r="Y51" s="33">
        <f t="shared" si="0"/>
        <v>4</v>
      </c>
      <c r="Z51" s="33">
        <f t="shared" si="1"/>
        <v>0</v>
      </c>
      <c r="AA51" s="33">
        <f t="shared" si="2"/>
        <v>0</v>
      </c>
      <c r="AB51" s="33">
        <f t="shared" si="3"/>
        <v>4</v>
      </c>
      <c r="AC51" s="33" t="s">
        <v>253</v>
      </c>
      <c r="AD51" s="38">
        <f t="shared" si="4"/>
        <v>0</v>
      </c>
    </row>
    <row r="52" spans="1:30" x14ac:dyDescent="0.25">
      <c r="A52" s="3" t="s">
        <v>64</v>
      </c>
      <c r="B52" s="3">
        <v>1.5</v>
      </c>
      <c r="C52" s="3" t="s">
        <v>65</v>
      </c>
      <c r="D52" s="3">
        <v>2</v>
      </c>
      <c r="E52" s="3" t="s">
        <v>274</v>
      </c>
      <c r="F52" s="3" t="s">
        <v>278</v>
      </c>
      <c r="G52" s="3">
        <f>(COUNTIF('CG-EM_ZNS'!G52,"&gt;100"))*'CG-EM_ZNS'!G52</f>
        <v>0</v>
      </c>
      <c r="H52" s="3">
        <f>(COUNTIF('CG-EM_ZNS'!H52,"&gt;90"))*'CG-EM_ZNS'!H52</f>
        <v>0</v>
      </c>
      <c r="I52" s="3">
        <f>(COUNTIF('CG-EM_ZNS'!I52,"&gt;40"))*'CG-EM_ZNS'!I52</f>
        <v>0</v>
      </c>
      <c r="J52" s="3">
        <f>(COUNTIF('CG-EM_ZNS'!J52,"&gt;1"))*'CG-EM_ZNS'!J52</f>
        <v>0</v>
      </c>
      <c r="K52" s="3">
        <f>(COUNTIF('CG-EM_ZNS'!K52,"&gt;5"))*'CG-EM_ZNS'!K52</f>
        <v>0</v>
      </c>
      <c r="L52" s="3">
        <f>(COUNTIF('CG-EM_ZNS'!L52,"&gt;60"))*'CG-EM_ZNS'!L52</f>
        <v>0</v>
      </c>
      <c r="M52" s="3">
        <f>(COUNTIF('CG-EM_ZNS'!M52,"&gt;10"))*'CG-EM_ZNS'!M52</f>
        <v>0</v>
      </c>
      <c r="N52" s="3">
        <f>(COUNTIF('CG-EM_ZNS'!N52,"&gt;70"))*'CG-EM_ZNS'!N52</f>
        <v>0</v>
      </c>
      <c r="O52" s="3">
        <f>(COUNTIF('CG-EM_ZNS'!O52,"&gt;1"))*'CG-EM_ZNS'!O52</f>
        <v>0</v>
      </c>
      <c r="P52" s="3">
        <f>(COUNTIF('CG-EM_ZNS'!P52,"&gt;1"))*'CG-EM_ZNS'!P52</f>
        <v>0</v>
      </c>
      <c r="Q52" s="3">
        <f>(COUNTIF('CG-EM_ZNS'!Q52,"&gt;1"))*'CG-EM_ZNS'!Q52</f>
        <v>0</v>
      </c>
      <c r="R52" s="3">
        <f>(COUNTIF('CG-EM_ZNS'!R52,"&gt;60"))*'CG-EM_ZNS'!R52</f>
        <v>0</v>
      </c>
      <c r="S52" s="3">
        <f>(COUNTIF('CG-EM_ZNS'!S52,"&gt;1"))*'CG-EM_ZNS'!S52</f>
        <v>0</v>
      </c>
      <c r="T52" s="3">
        <f>(COUNTIF('CG-EM_ZNS'!T52,"&gt;7300"))*'CG-EM_ZNS'!T52</f>
        <v>0</v>
      </c>
      <c r="U52" s="3">
        <f>(COUNTIF('CG-EM_ZNS'!U52,"&gt;10000"))*'CG-EM_ZNS'!U52</f>
        <v>0</v>
      </c>
      <c r="V52" s="3">
        <f>(COUNTIF('CG-EM_ZNS'!V52,"&gt;2920"))*'CG-EM_ZNS'!V52</f>
        <v>0</v>
      </c>
      <c r="W52" s="3"/>
      <c r="X52" s="37" t="s">
        <v>64</v>
      </c>
      <c r="Y52" s="33">
        <f t="shared" si="0"/>
        <v>0</v>
      </c>
      <c r="Z52" s="33">
        <f t="shared" si="1"/>
        <v>0</v>
      </c>
      <c r="AA52" s="33">
        <f t="shared" si="2"/>
        <v>0</v>
      </c>
      <c r="AB52" s="33">
        <f t="shared" si="3"/>
        <v>0</v>
      </c>
      <c r="AC52" s="33"/>
      <c r="AD52" s="38">
        <f t="shared" si="4"/>
        <v>0</v>
      </c>
    </row>
    <row r="53" spans="1:30" x14ac:dyDescent="0.25">
      <c r="A53" s="3" t="s">
        <v>66</v>
      </c>
      <c r="B53" s="3">
        <v>2.5</v>
      </c>
      <c r="C53" s="3" t="s">
        <v>42</v>
      </c>
      <c r="D53" s="3">
        <v>1.5</v>
      </c>
      <c r="E53" s="3" t="s">
        <v>279</v>
      </c>
      <c r="F53" s="3" t="s">
        <v>277</v>
      </c>
      <c r="G53" s="3">
        <f>(COUNTIF('CG-EM_ZNS'!G53,"&gt;100"))*'CG-EM_ZNS'!G53</f>
        <v>0</v>
      </c>
      <c r="H53" s="3">
        <f>(COUNTIF('CG-EM_ZNS'!H53,"&gt;0,9"))*'CG-EM_ZNS'!H53</f>
        <v>0</v>
      </c>
      <c r="I53" s="3">
        <f>(COUNTIF('CG-EM_ZNS'!I53,"&gt;0,4"))*'CG-EM_ZNS'!I53</f>
        <v>0</v>
      </c>
      <c r="J53" s="3">
        <f>(COUNTIF('CG-EM_ZNS'!J53,"&gt;0,05"))*'CG-EM_ZNS'!J53</f>
        <v>0</v>
      </c>
      <c r="K53" s="3">
        <f>(COUNTIF('CG-EM_ZNS'!K53,"&gt;0,7"))*'CG-EM_ZNS'!K53</f>
        <v>0</v>
      </c>
      <c r="L53" s="3">
        <f>(COUNTIF('CG-EM_ZNS'!L53,"&gt;0,6"))*'CG-EM_ZNS'!L53</f>
        <v>0</v>
      </c>
      <c r="M53" s="3">
        <f>(COUNTIF('CG-EM_ZNS'!M53,"&gt;0,1"))*'CG-EM_ZNS'!M53</f>
        <v>0</v>
      </c>
      <c r="N53" s="3">
        <f>(COUNTIF('CG-EM_ZNS'!N53,"&gt;0,7"))*'CG-EM_ZNS'!N53</f>
        <v>0</v>
      </c>
      <c r="O53" s="3">
        <f>(COUNTIF('CG-EM_ZNS'!O53,"&gt;0,01"))*'CG-EM_ZNS'!O53</f>
        <v>0</v>
      </c>
      <c r="P53" s="3">
        <f>(COUNTIF('CG-EM_ZNS'!P53,"&gt;0,01"))*'CG-EM_ZNS'!P53</f>
        <v>0</v>
      </c>
      <c r="Q53" s="3">
        <f>(COUNTIF('CG-EM_ZNS'!Q53,"&gt;0,01"))*'CG-EM_ZNS'!Q53</f>
        <v>5.6000000000000001E-2</v>
      </c>
      <c r="R53" s="3">
        <f>(COUNTIF('CG-EM_ZNS'!R53,"&gt;0,6"))*'CG-EM_ZNS'!R53</f>
        <v>0</v>
      </c>
      <c r="S53" s="3">
        <f>(COUNTIF('CG-EM_ZNS'!S53,"&gt;0,01"))*'CG-EM_ZNS'!S53</f>
        <v>0</v>
      </c>
      <c r="T53" s="3">
        <f>(COUNTIF('CG-EM_ZNS'!T53,"&gt;73"))*'CG-EM_ZNS'!T53</f>
        <v>0</v>
      </c>
      <c r="U53" s="3">
        <f>(COUNTIF('CG-EM_ZNS'!U53,"&gt;100"))*'CG-EM_ZNS'!U53</f>
        <v>0</v>
      </c>
      <c r="V53" s="3">
        <f>(COUNTIF('CG-EM_ZNS'!V53,"&gt;29,2"))*'CG-EM_ZNS'!V53</f>
        <v>0</v>
      </c>
      <c r="W53" s="3"/>
      <c r="X53" s="37" t="s">
        <v>66</v>
      </c>
      <c r="Y53" s="33">
        <f t="shared" si="0"/>
        <v>1</v>
      </c>
      <c r="Z53" s="33">
        <f t="shared" si="1"/>
        <v>0</v>
      </c>
      <c r="AA53" s="33">
        <f t="shared" si="2"/>
        <v>0</v>
      </c>
      <c r="AB53" s="33">
        <f t="shared" si="3"/>
        <v>1</v>
      </c>
      <c r="AC53" s="33" t="s">
        <v>238</v>
      </c>
      <c r="AD53" s="38">
        <f t="shared" si="4"/>
        <v>0</v>
      </c>
    </row>
    <row r="54" spans="1:30" x14ac:dyDescent="0.25">
      <c r="A54" s="3" t="s">
        <v>67</v>
      </c>
      <c r="B54" s="3">
        <v>2.5</v>
      </c>
      <c r="C54" s="3" t="s">
        <v>42</v>
      </c>
      <c r="D54" s="3">
        <v>8.8000000000000007</v>
      </c>
      <c r="E54" s="3" t="s">
        <v>274</v>
      </c>
      <c r="F54" s="3" t="s">
        <v>277</v>
      </c>
      <c r="G54" s="3">
        <f>(COUNTIF('CG-EM_ZNS'!G54,"&gt;100"))*'CG-EM_ZNS'!G54</f>
        <v>0</v>
      </c>
      <c r="H54" s="3">
        <f>(COUNTIF('CG-EM_ZNS'!H54,"&gt;90"))*'CG-EM_ZNS'!H54</f>
        <v>0</v>
      </c>
      <c r="I54" s="3">
        <f>(COUNTIF('CG-EM_ZNS'!I54,"&gt;40"))*'CG-EM_ZNS'!I54</f>
        <v>0</v>
      </c>
      <c r="J54" s="3">
        <f>(COUNTIF('CG-EM_ZNS'!J54,"&gt;1"))*'CG-EM_ZNS'!J54</f>
        <v>0</v>
      </c>
      <c r="K54" s="3">
        <f>(COUNTIF('CG-EM_ZNS'!K54,"&gt;5"))*'CG-EM_ZNS'!K54</f>
        <v>0</v>
      </c>
      <c r="L54" s="3">
        <f>(COUNTIF('CG-EM_ZNS'!L54,"&gt;60"))*'CG-EM_ZNS'!L54</f>
        <v>0</v>
      </c>
      <c r="M54" s="3">
        <f>(COUNTIF('CG-EM_ZNS'!M54,"&gt;10"))*'CG-EM_ZNS'!M54</f>
        <v>0</v>
      </c>
      <c r="N54" s="3">
        <f>(COUNTIF('CG-EM_ZNS'!N54,"&gt;70"))*'CG-EM_ZNS'!N54</f>
        <v>0</v>
      </c>
      <c r="O54" s="3">
        <f>(COUNTIF('CG-EM_ZNS'!O54,"&gt;1"))*'CG-EM_ZNS'!O54</f>
        <v>0</v>
      </c>
      <c r="P54" s="3">
        <f>(COUNTIF('CG-EM_ZNS'!P54,"&gt;1"))*'CG-EM_ZNS'!P54</f>
        <v>0</v>
      </c>
      <c r="Q54" s="3">
        <f>(COUNTIF('CG-EM_ZNS'!Q54,"&gt;1"))*'CG-EM_ZNS'!Q54</f>
        <v>0</v>
      </c>
      <c r="R54" s="3">
        <f>(COUNTIF('CG-EM_ZNS'!R54,"&gt;60"))*'CG-EM_ZNS'!R54</f>
        <v>0</v>
      </c>
      <c r="S54" s="3">
        <f>(COUNTIF('CG-EM_ZNS'!S54,"&gt;1"))*'CG-EM_ZNS'!S54</f>
        <v>0</v>
      </c>
      <c r="T54" s="3">
        <f>(COUNTIF('CG-EM_ZNS'!T54,"&gt;7300"))*'CG-EM_ZNS'!T54</f>
        <v>0</v>
      </c>
      <c r="U54" s="3">
        <f>(COUNTIF('CG-EM_ZNS'!U54,"&gt;10000"))*'CG-EM_ZNS'!U54</f>
        <v>0</v>
      </c>
      <c r="V54" s="3">
        <f>(COUNTIF('CG-EM_ZNS'!V54,"&gt;2920"))*'CG-EM_ZNS'!V54</f>
        <v>0</v>
      </c>
      <c r="W54" s="3"/>
      <c r="X54" s="37" t="s">
        <v>67</v>
      </c>
      <c r="Y54" s="33">
        <f t="shared" si="0"/>
        <v>0</v>
      </c>
      <c r="Z54" s="33">
        <f t="shared" si="1"/>
        <v>0</v>
      </c>
      <c r="AA54" s="33">
        <f t="shared" si="2"/>
        <v>0</v>
      </c>
      <c r="AB54" s="33">
        <f t="shared" si="3"/>
        <v>0</v>
      </c>
      <c r="AC54" s="33"/>
      <c r="AD54" s="38">
        <f t="shared" si="4"/>
        <v>0</v>
      </c>
    </row>
    <row r="55" spans="1:30" x14ac:dyDescent="0.25">
      <c r="A55" s="3" t="s">
        <v>68</v>
      </c>
      <c r="B55" s="3">
        <v>3</v>
      </c>
      <c r="C55" s="3" t="s">
        <v>42</v>
      </c>
      <c r="D55" s="3">
        <v>14</v>
      </c>
      <c r="E55" s="3" t="s">
        <v>279</v>
      </c>
      <c r="F55" s="3" t="s">
        <v>277</v>
      </c>
      <c r="G55" s="3">
        <f>(COUNTIF('CG-EM_ZNS'!G55,"&gt;100"))*'CG-EM_ZNS'!G55</f>
        <v>0</v>
      </c>
      <c r="H55" s="3">
        <f>(COUNTIF('CG-EM_ZNS'!H55,"&gt;0,9"))*'CG-EM_ZNS'!H55</f>
        <v>0</v>
      </c>
      <c r="I55" s="3">
        <f>(COUNTIF('CG-EM_ZNS'!I55,"&gt;0,4"))*'CG-EM_ZNS'!I55</f>
        <v>0</v>
      </c>
      <c r="J55" s="3">
        <f>(COUNTIF('CG-EM_ZNS'!J55,"&gt;0,05"))*'CG-EM_ZNS'!J55</f>
        <v>0</v>
      </c>
      <c r="K55" s="3">
        <f>(COUNTIF('CG-EM_ZNS'!K55,"&gt;0,7"))*'CG-EM_ZNS'!K55</f>
        <v>0</v>
      </c>
      <c r="L55" s="3">
        <f>(COUNTIF('CG-EM_ZNS'!L55,"&gt;0,6"))*'CG-EM_ZNS'!L55</f>
        <v>0</v>
      </c>
      <c r="M55" s="3">
        <f>(COUNTIF('CG-EM_ZNS'!M55,"&gt;0,1"))*'CG-EM_ZNS'!M55</f>
        <v>0</v>
      </c>
      <c r="N55" s="3">
        <f>(COUNTIF('CG-EM_ZNS'!N55,"&gt;0,7"))*'CG-EM_ZNS'!N55</f>
        <v>0</v>
      </c>
      <c r="O55" s="3">
        <f>(COUNTIF('CG-EM_ZNS'!O55,"&gt;0,01"))*'CG-EM_ZNS'!O55</f>
        <v>0</v>
      </c>
      <c r="P55" s="3">
        <f>(COUNTIF('CG-EM_ZNS'!P55,"&gt;0,01"))*'CG-EM_ZNS'!P55</f>
        <v>0</v>
      </c>
      <c r="Q55" s="3">
        <f>(COUNTIF('CG-EM_ZNS'!Q55,"&gt;0,01"))*'CG-EM_ZNS'!Q55</f>
        <v>0</v>
      </c>
      <c r="R55" s="3">
        <f>(COUNTIF('CG-EM_ZNS'!R55,"&gt;0,6"))*'CG-EM_ZNS'!R55</f>
        <v>0</v>
      </c>
      <c r="S55" s="3">
        <f>(COUNTIF('CG-EM_ZNS'!S55,"&gt;0,01"))*'CG-EM_ZNS'!S55</f>
        <v>0</v>
      </c>
      <c r="T55" s="3">
        <f>(COUNTIF('CG-EM_ZNS'!T55,"&gt;73"))*'CG-EM_ZNS'!T55</f>
        <v>0</v>
      </c>
      <c r="U55" s="3">
        <f>(COUNTIF('CG-EM_ZNS'!U55,"&gt;100"))*'CG-EM_ZNS'!U55</f>
        <v>0</v>
      </c>
      <c r="V55" s="3">
        <f>(COUNTIF('CG-EM_ZNS'!V55,"&gt;29,2"))*'CG-EM_ZNS'!V55</f>
        <v>0</v>
      </c>
      <c r="W55" s="3"/>
      <c r="X55" s="37" t="s">
        <v>68</v>
      </c>
      <c r="Y55" s="33">
        <f t="shared" si="0"/>
        <v>0</v>
      </c>
      <c r="Z55" s="33">
        <f t="shared" si="1"/>
        <v>0</v>
      </c>
      <c r="AA55" s="33">
        <f t="shared" si="2"/>
        <v>0</v>
      </c>
      <c r="AB55" s="33">
        <f t="shared" si="3"/>
        <v>0</v>
      </c>
      <c r="AC55" s="33"/>
      <c r="AD55" s="38">
        <f t="shared" si="4"/>
        <v>0</v>
      </c>
    </row>
    <row r="56" spans="1:30" x14ac:dyDescent="0.25">
      <c r="A56" s="3" t="s">
        <v>69</v>
      </c>
      <c r="B56" s="3">
        <v>1.5</v>
      </c>
      <c r="C56" s="3" t="s">
        <v>8</v>
      </c>
      <c r="D56" s="3">
        <v>0</v>
      </c>
      <c r="E56" s="3" t="s">
        <v>274</v>
      </c>
      <c r="F56" s="3" t="s">
        <v>277</v>
      </c>
      <c r="G56" s="3">
        <f>(COUNTIF('CG-EM_ZNS'!G56,"&gt;100"))*'CG-EM_ZNS'!G56</f>
        <v>0</v>
      </c>
      <c r="H56" s="3">
        <f>(COUNTIF('CG-EM_ZNS'!H56,"&gt;90"))*'CG-EM_ZNS'!H56</f>
        <v>0</v>
      </c>
      <c r="I56" s="3">
        <f>(COUNTIF('CG-EM_ZNS'!I56,"&gt;40"))*'CG-EM_ZNS'!I56</f>
        <v>0</v>
      </c>
      <c r="J56" s="3">
        <f>(COUNTIF('CG-EM_ZNS'!J56,"&gt;1"))*'CG-EM_ZNS'!J56</f>
        <v>0</v>
      </c>
      <c r="K56" s="3">
        <f>(COUNTIF('CG-EM_ZNS'!K56,"&gt;5"))*'CG-EM_ZNS'!K56</f>
        <v>0</v>
      </c>
      <c r="L56" s="3">
        <f>(COUNTIF('CG-EM_ZNS'!L56,"&gt;60"))*'CG-EM_ZNS'!L56</f>
        <v>0</v>
      </c>
      <c r="M56" s="3">
        <f>(COUNTIF('CG-EM_ZNS'!M56,"&gt;10"))*'CG-EM_ZNS'!M56</f>
        <v>0</v>
      </c>
      <c r="N56" s="3">
        <f>(COUNTIF('CG-EM_ZNS'!N56,"&gt;70"))*'CG-EM_ZNS'!N56</f>
        <v>0</v>
      </c>
      <c r="O56" s="3">
        <f>(COUNTIF('CG-EM_ZNS'!O56,"&gt;1"))*'CG-EM_ZNS'!O56</f>
        <v>0</v>
      </c>
      <c r="P56" s="3">
        <f>(COUNTIF('CG-EM_ZNS'!P56,"&gt;1"))*'CG-EM_ZNS'!P56</f>
        <v>0</v>
      </c>
      <c r="Q56" s="3">
        <f>(COUNTIF('CG-EM_ZNS'!Q56,"&gt;1"))*'CG-EM_ZNS'!Q56</f>
        <v>0</v>
      </c>
      <c r="R56" s="3">
        <f>(COUNTIF('CG-EM_ZNS'!R56,"&gt;60"))*'CG-EM_ZNS'!R56</f>
        <v>0</v>
      </c>
      <c r="S56" s="3">
        <f>(COUNTIF('CG-EM_ZNS'!S56,"&gt;1"))*'CG-EM_ZNS'!S56</f>
        <v>0</v>
      </c>
      <c r="T56" s="3">
        <f>(COUNTIF('CG-EM_ZNS'!T56,"&gt;7300"))*'CG-EM_ZNS'!T56</f>
        <v>0</v>
      </c>
      <c r="U56" s="3">
        <f>(COUNTIF('CG-EM_ZNS'!U56,"&gt;10000"))*'CG-EM_ZNS'!U56</f>
        <v>0</v>
      </c>
      <c r="V56" s="3">
        <f>(COUNTIF('CG-EM_ZNS'!V56,"&gt;2920"))*'CG-EM_ZNS'!V56</f>
        <v>0</v>
      </c>
      <c r="W56" s="3"/>
      <c r="X56" s="37" t="s">
        <v>69</v>
      </c>
      <c r="Y56" s="33">
        <f t="shared" si="0"/>
        <v>0</v>
      </c>
      <c r="Z56" s="33">
        <f t="shared" si="1"/>
        <v>0</v>
      </c>
      <c r="AA56" s="33">
        <f t="shared" si="2"/>
        <v>0</v>
      </c>
      <c r="AB56" s="33">
        <f t="shared" si="3"/>
        <v>0</v>
      </c>
      <c r="AC56" s="33"/>
      <c r="AD56" s="38">
        <f t="shared" si="4"/>
        <v>0</v>
      </c>
    </row>
    <row r="57" spans="1:30" x14ac:dyDescent="0.25">
      <c r="A57" s="3" t="s">
        <v>70</v>
      </c>
      <c r="B57" s="3">
        <v>2.2999999999999998</v>
      </c>
      <c r="C57" s="3" t="s">
        <v>12</v>
      </c>
      <c r="D57" s="3">
        <v>5</v>
      </c>
      <c r="E57" s="3" t="s">
        <v>279</v>
      </c>
      <c r="F57" s="3" t="s">
        <v>278</v>
      </c>
      <c r="G57" s="3">
        <f>(COUNTIF('CG-EM_ZNS'!G57,"&gt;100"))*'CG-EM_ZNS'!G57</f>
        <v>0</v>
      </c>
      <c r="H57" s="3">
        <f>(COUNTIF('CG-EM_ZNS'!H57,"&gt;0,9"))*'CG-EM_ZNS'!H57</f>
        <v>0</v>
      </c>
      <c r="I57" s="3">
        <f>(COUNTIF('CG-EM_ZNS'!I57,"&gt;0,4"))*'CG-EM_ZNS'!I57</f>
        <v>0</v>
      </c>
      <c r="J57" s="3">
        <f>(COUNTIF('CG-EM_ZNS'!J57,"&gt;0,05"))*'CG-EM_ZNS'!J57</f>
        <v>0</v>
      </c>
      <c r="K57" s="3">
        <f>(COUNTIF('CG-EM_ZNS'!K57,"&gt;0,7"))*'CG-EM_ZNS'!K57</f>
        <v>0</v>
      </c>
      <c r="L57" s="3">
        <f>(COUNTIF('CG-EM_ZNS'!L57,"&gt;0,6"))*'CG-EM_ZNS'!L57</f>
        <v>0</v>
      </c>
      <c r="M57" s="3">
        <f>(COUNTIF('CG-EM_ZNS'!M57,"&gt;0,1"))*'CG-EM_ZNS'!M57</f>
        <v>0</v>
      </c>
      <c r="N57" s="3">
        <f>(COUNTIF('CG-EM_ZNS'!N57,"&gt;0,7"))*'CG-EM_ZNS'!N57</f>
        <v>0</v>
      </c>
      <c r="O57" s="3">
        <f>(COUNTIF('CG-EM_ZNS'!O57,"&gt;0,01"))*'CG-EM_ZNS'!O57</f>
        <v>0</v>
      </c>
      <c r="P57" s="3">
        <f>(COUNTIF('CG-EM_ZNS'!P57,"&gt;0,01"))*'CG-EM_ZNS'!P57</f>
        <v>0</v>
      </c>
      <c r="Q57" s="3">
        <f>(COUNTIF('CG-EM_ZNS'!Q57,"&gt;0,01"))*'CG-EM_ZNS'!Q57</f>
        <v>0</v>
      </c>
      <c r="R57" s="3">
        <f>(COUNTIF('CG-EM_ZNS'!R57,"&gt;0,6"))*'CG-EM_ZNS'!R57</f>
        <v>0</v>
      </c>
      <c r="S57" s="3">
        <f>(COUNTIF('CG-EM_ZNS'!S57,"&gt;0,01"))*'CG-EM_ZNS'!S57</f>
        <v>2.1999999999999999E-2</v>
      </c>
      <c r="T57" s="3">
        <f>(COUNTIF('CG-EM_ZNS'!T57,"&gt;73"))*'CG-EM_ZNS'!T57</f>
        <v>0</v>
      </c>
      <c r="U57" s="3">
        <f>(COUNTIF('CG-EM_ZNS'!U57,"&gt;100"))*'CG-EM_ZNS'!U57</f>
        <v>0</v>
      </c>
      <c r="V57" s="3">
        <f>(COUNTIF('CG-EM_ZNS'!V57,"&gt;29,2"))*'CG-EM_ZNS'!V57</f>
        <v>0</v>
      </c>
      <c r="W57" s="3"/>
      <c r="X57" s="37" t="s">
        <v>70</v>
      </c>
      <c r="Y57" s="33">
        <f t="shared" si="0"/>
        <v>1</v>
      </c>
      <c r="Z57" s="33">
        <f t="shared" si="1"/>
        <v>0</v>
      </c>
      <c r="AA57" s="33">
        <f t="shared" si="2"/>
        <v>0</v>
      </c>
      <c r="AB57" s="33">
        <f t="shared" si="3"/>
        <v>1</v>
      </c>
      <c r="AC57" s="33" t="s">
        <v>252</v>
      </c>
      <c r="AD57" s="38">
        <f t="shared" si="4"/>
        <v>0</v>
      </c>
    </row>
    <row r="58" spans="1:30" x14ac:dyDescent="0.25">
      <c r="A58" s="3" t="s">
        <v>71</v>
      </c>
      <c r="B58" s="3">
        <v>2</v>
      </c>
      <c r="C58" s="3" t="s">
        <v>42</v>
      </c>
      <c r="D58" s="3">
        <v>25</v>
      </c>
      <c r="E58" s="3" t="s">
        <v>279</v>
      </c>
      <c r="F58" s="3" t="s">
        <v>277</v>
      </c>
      <c r="G58" s="3">
        <f>(COUNTIF('CG-EM_ZNS'!G58,"&gt;100"))*'CG-EM_ZNS'!G58</f>
        <v>0</v>
      </c>
      <c r="H58" s="3">
        <f>(COUNTIF('CG-EM_ZNS'!H58,"&gt;0,9"))*'CG-EM_ZNS'!H58</f>
        <v>0</v>
      </c>
      <c r="I58" s="3">
        <f>(COUNTIF('CG-EM_ZNS'!I58,"&gt;0,4"))*'CG-EM_ZNS'!I58</f>
        <v>0</v>
      </c>
      <c r="J58" s="3">
        <f>(COUNTIF('CG-EM_ZNS'!J58,"&gt;0,05"))*'CG-EM_ZNS'!J58</f>
        <v>0</v>
      </c>
      <c r="K58" s="3">
        <f>(COUNTIF('CG-EM_ZNS'!K58,"&gt;0,7"))*'CG-EM_ZNS'!K58</f>
        <v>0</v>
      </c>
      <c r="L58" s="3">
        <f>(COUNTIF('CG-EM_ZNS'!L58,"&gt;0,6"))*'CG-EM_ZNS'!L58</f>
        <v>0</v>
      </c>
      <c r="M58" s="3">
        <f>(COUNTIF('CG-EM_ZNS'!M58,"&gt;0,1"))*'CG-EM_ZNS'!M58</f>
        <v>0</v>
      </c>
      <c r="N58" s="3">
        <f>(COUNTIF('CG-EM_ZNS'!N58,"&gt;0,7"))*'CG-EM_ZNS'!N58</f>
        <v>0</v>
      </c>
      <c r="O58" s="3">
        <f>(COUNTIF('CG-EM_ZNS'!O58,"&gt;0,01"))*'CG-EM_ZNS'!O58</f>
        <v>0</v>
      </c>
      <c r="P58" s="3">
        <f>(COUNTIF('CG-EM_ZNS'!P58,"&gt;0,01"))*'CG-EM_ZNS'!P58</f>
        <v>0</v>
      </c>
      <c r="Q58" s="3">
        <f>(COUNTIF('CG-EM_ZNS'!Q58,"&gt;0,01"))*'CG-EM_ZNS'!Q58</f>
        <v>0</v>
      </c>
      <c r="R58" s="3">
        <f>(COUNTIF('CG-EM_ZNS'!R58,"&gt;0,6"))*'CG-EM_ZNS'!R58</f>
        <v>0</v>
      </c>
      <c r="S58" s="3">
        <f>(COUNTIF('CG-EM_ZNS'!S58,"&gt;0,01"))*'CG-EM_ZNS'!S58</f>
        <v>0</v>
      </c>
      <c r="T58" s="3">
        <f>(COUNTIF('CG-EM_ZNS'!T58,"&gt;73"))*'CG-EM_ZNS'!T58</f>
        <v>0</v>
      </c>
      <c r="U58" s="3">
        <f>(COUNTIF('CG-EM_ZNS'!U58,"&gt;100"))*'CG-EM_ZNS'!U58</f>
        <v>0</v>
      </c>
      <c r="V58" s="3">
        <f>(COUNTIF('CG-EM_ZNS'!V58,"&gt;29,2"))*'CG-EM_ZNS'!V58</f>
        <v>0</v>
      </c>
      <c r="W58" s="3"/>
      <c r="X58" s="37" t="s">
        <v>71</v>
      </c>
      <c r="Y58" s="33">
        <f t="shared" si="0"/>
        <v>0</v>
      </c>
      <c r="Z58" s="33">
        <f t="shared" si="1"/>
        <v>0</v>
      </c>
      <c r="AA58" s="33">
        <f t="shared" si="2"/>
        <v>0</v>
      </c>
      <c r="AB58" s="33">
        <f t="shared" si="3"/>
        <v>0</v>
      </c>
      <c r="AC58" s="33"/>
      <c r="AD58" s="38">
        <f t="shared" si="4"/>
        <v>0</v>
      </c>
    </row>
    <row r="59" spans="1:30" x14ac:dyDescent="0.25">
      <c r="A59" s="3" t="s">
        <v>72</v>
      </c>
      <c r="B59" s="3">
        <v>2.7</v>
      </c>
      <c r="C59" s="3" t="s">
        <v>42</v>
      </c>
      <c r="D59" s="3">
        <v>6.5</v>
      </c>
      <c r="E59" s="3" t="s">
        <v>279</v>
      </c>
      <c r="F59" s="3" t="s">
        <v>277</v>
      </c>
      <c r="G59" s="3">
        <f>(COUNTIF('CG-EM_ZNS'!G59,"&gt;100"))*'CG-EM_ZNS'!G59</f>
        <v>0</v>
      </c>
      <c r="H59" s="3">
        <f>(COUNTIF('CG-EM_ZNS'!H59,"&gt;0,9"))*'CG-EM_ZNS'!H59</f>
        <v>0</v>
      </c>
      <c r="I59" s="3">
        <f>(COUNTIF('CG-EM_ZNS'!I59,"&gt;0,4"))*'CG-EM_ZNS'!I59</f>
        <v>0</v>
      </c>
      <c r="J59" s="3">
        <f>(COUNTIF('CG-EM_ZNS'!J59,"&gt;0,05"))*'CG-EM_ZNS'!J59</f>
        <v>0</v>
      </c>
      <c r="K59" s="3">
        <f>(COUNTIF('CG-EM_ZNS'!K59,"&gt;0,7"))*'CG-EM_ZNS'!K59</f>
        <v>0</v>
      </c>
      <c r="L59" s="3">
        <f>(COUNTIF('CG-EM_ZNS'!L59,"&gt;0,6"))*'CG-EM_ZNS'!L59</f>
        <v>0</v>
      </c>
      <c r="M59" s="3">
        <f>(COUNTIF('CG-EM_ZNS'!M59,"&gt;0,1"))*'CG-EM_ZNS'!M59</f>
        <v>0</v>
      </c>
      <c r="N59" s="3">
        <f>(COUNTIF('CG-EM_ZNS'!N59,"&gt;0,7"))*'CG-EM_ZNS'!N59</f>
        <v>0</v>
      </c>
      <c r="O59" s="3">
        <f>(COUNTIF('CG-EM_ZNS'!O59,"&gt;0,01"))*'CG-EM_ZNS'!O59</f>
        <v>0</v>
      </c>
      <c r="P59" s="3">
        <f>(COUNTIF('CG-EM_ZNS'!P59,"&gt;0,01"))*'CG-EM_ZNS'!P59</f>
        <v>0</v>
      </c>
      <c r="Q59" s="3">
        <f>(COUNTIF('CG-EM_ZNS'!Q59,"&gt;0,01"))*'CG-EM_ZNS'!Q59</f>
        <v>0</v>
      </c>
      <c r="R59" s="3">
        <f>(COUNTIF('CG-EM_ZNS'!R59,"&gt;0,6"))*'CG-EM_ZNS'!R59</f>
        <v>0</v>
      </c>
      <c r="S59" s="3">
        <f>(COUNTIF('CG-EM_ZNS'!S59,"&gt;0,01"))*'CG-EM_ZNS'!S59</f>
        <v>0</v>
      </c>
      <c r="T59" s="3">
        <f>(COUNTIF('CG-EM_ZNS'!T59,"&gt;73"))*'CG-EM_ZNS'!T59</f>
        <v>0</v>
      </c>
      <c r="U59" s="3">
        <f>(COUNTIF('CG-EM_ZNS'!U59,"&gt;100"))*'CG-EM_ZNS'!U59</f>
        <v>0</v>
      </c>
      <c r="V59" s="3">
        <f>(COUNTIF('CG-EM_ZNS'!V59,"&gt;29,2"))*'CG-EM_ZNS'!V59</f>
        <v>0</v>
      </c>
      <c r="W59" s="3"/>
      <c r="X59" s="37" t="s">
        <v>72</v>
      </c>
      <c r="Y59" s="33">
        <f t="shared" si="0"/>
        <v>0</v>
      </c>
      <c r="Z59" s="33">
        <f t="shared" si="1"/>
        <v>0</v>
      </c>
      <c r="AA59" s="33">
        <f t="shared" si="2"/>
        <v>0</v>
      </c>
      <c r="AB59" s="33">
        <f t="shared" si="3"/>
        <v>0</v>
      </c>
      <c r="AC59" s="33"/>
      <c r="AD59" s="38">
        <f t="shared" si="4"/>
        <v>0</v>
      </c>
    </row>
    <row r="60" spans="1:30" x14ac:dyDescent="0.25">
      <c r="A60" s="3" t="s">
        <v>73</v>
      </c>
      <c r="B60" s="3">
        <v>2.1</v>
      </c>
      <c r="C60" s="3" t="s">
        <v>42</v>
      </c>
      <c r="D60" s="3">
        <v>1.5</v>
      </c>
      <c r="E60" s="3" t="s">
        <v>279</v>
      </c>
      <c r="F60" s="3" t="s">
        <v>277</v>
      </c>
      <c r="G60" s="3">
        <f>(COUNTIF('CG-EM_ZNS'!G60,"&gt;100"))*'CG-EM_ZNS'!G60</f>
        <v>0</v>
      </c>
      <c r="H60" s="3">
        <f>(COUNTIF('CG-EM_ZNS'!H60,"&gt;0,9"))*'CG-EM_ZNS'!H60</f>
        <v>0</v>
      </c>
      <c r="I60" s="3">
        <f>(COUNTIF('CG-EM_ZNS'!I60,"&gt;0,4"))*'CG-EM_ZNS'!I60</f>
        <v>0</v>
      </c>
      <c r="J60" s="3">
        <f>(COUNTIF('CG-EM_ZNS'!J60,"&gt;0,05"))*'CG-EM_ZNS'!J60</f>
        <v>0</v>
      </c>
      <c r="K60" s="3">
        <f>(COUNTIF('CG-EM_ZNS'!K60,"&gt;0,7"))*'CG-EM_ZNS'!K60</f>
        <v>0</v>
      </c>
      <c r="L60" s="3">
        <f>(COUNTIF('CG-EM_ZNS'!L60,"&gt;0,6"))*'CG-EM_ZNS'!L60</f>
        <v>0</v>
      </c>
      <c r="M60" s="3">
        <f>(COUNTIF('CG-EM_ZNS'!M60,"&gt;0,1"))*'CG-EM_ZNS'!M60</f>
        <v>0</v>
      </c>
      <c r="N60" s="3">
        <f>(COUNTIF('CG-EM_ZNS'!N60,"&gt;0,7"))*'CG-EM_ZNS'!N60</f>
        <v>0</v>
      </c>
      <c r="O60" s="3">
        <f>(COUNTIF('CG-EM_ZNS'!O60,"&gt;0,01"))*'CG-EM_ZNS'!O60</f>
        <v>0</v>
      </c>
      <c r="P60" s="3">
        <f>(COUNTIF('CG-EM_ZNS'!P60,"&gt;0,01"))*'CG-EM_ZNS'!P60</f>
        <v>0</v>
      </c>
      <c r="Q60" s="3">
        <f>(COUNTIF('CG-EM_ZNS'!Q60,"&gt;0,01"))*'CG-EM_ZNS'!Q60</f>
        <v>0</v>
      </c>
      <c r="R60" s="3">
        <f>(COUNTIF('CG-EM_ZNS'!R60,"&gt;0,6"))*'CG-EM_ZNS'!R60</f>
        <v>0</v>
      </c>
      <c r="S60" s="3">
        <f>(COUNTIF('CG-EM_ZNS'!S60,"&gt;0,01"))*'CG-EM_ZNS'!S60</f>
        <v>3.3000000000000002E-2</v>
      </c>
      <c r="T60" s="3">
        <f>(COUNTIF('CG-EM_ZNS'!T60,"&gt;73"))*'CG-EM_ZNS'!T60</f>
        <v>0</v>
      </c>
      <c r="U60" s="3">
        <f>(COUNTIF('CG-EM_ZNS'!U60,"&gt;100"))*'CG-EM_ZNS'!U60</f>
        <v>0</v>
      </c>
      <c r="V60" s="3">
        <f>(COUNTIF('CG-EM_ZNS'!V60,"&gt;29,2"))*'CG-EM_ZNS'!V60</f>
        <v>0</v>
      </c>
      <c r="W60" s="3"/>
      <c r="X60" s="37" t="s">
        <v>73</v>
      </c>
      <c r="Y60" s="33">
        <f t="shared" si="0"/>
        <v>1</v>
      </c>
      <c r="Z60" s="33">
        <f t="shared" si="1"/>
        <v>0</v>
      </c>
      <c r="AA60" s="33">
        <f t="shared" si="2"/>
        <v>0</v>
      </c>
      <c r="AB60" s="33">
        <f t="shared" si="3"/>
        <v>1</v>
      </c>
      <c r="AC60" s="33" t="s">
        <v>252</v>
      </c>
      <c r="AD60" s="38">
        <f t="shared" si="4"/>
        <v>0</v>
      </c>
    </row>
    <row r="61" spans="1:30" x14ac:dyDescent="0.25">
      <c r="A61" s="3" t="s">
        <v>74</v>
      </c>
      <c r="B61" s="3">
        <v>1.5</v>
      </c>
      <c r="C61" s="3" t="s">
        <v>12</v>
      </c>
      <c r="D61" s="3">
        <v>0</v>
      </c>
      <c r="E61" s="3" t="s">
        <v>274</v>
      </c>
      <c r="F61" s="3" t="s">
        <v>277</v>
      </c>
      <c r="G61" s="3">
        <f>(COUNTIF('CG-EM_ZNS'!G61,"&gt;100"))*'CG-EM_ZNS'!G61</f>
        <v>0</v>
      </c>
      <c r="H61" s="3">
        <f>(COUNTIF('CG-EM_ZNS'!H61,"&gt;90"))*'CG-EM_ZNS'!H61</f>
        <v>0</v>
      </c>
      <c r="I61" s="3">
        <f>(COUNTIF('CG-EM_ZNS'!I61,"&gt;40"))*'CG-EM_ZNS'!I61</f>
        <v>0</v>
      </c>
      <c r="J61" s="3">
        <f>(COUNTIF('CG-EM_ZNS'!J61,"&gt;1"))*'CG-EM_ZNS'!J61</f>
        <v>0</v>
      </c>
      <c r="K61" s="3">
        <f>(COUNTIF('CG-EM_ZNS'!K61,"&gt;5"))*'CG-EM_ZNS'!K61</f>
        <v>0</v>
      </c>
      <c r="L61" s="3">
        <f>(COUNTIF('CG-EM_ZNS'!L61,"&gt;60"))*'CG-EM_ZNS'!L61</f>
        <v>0</v>
      </c>
      <c r="M61" s="3">
        <f>(COUNTIF('CG-EM_ZNS'!M61,"&gt;10"))*'CG-EM_ZNS'!M61</f>
        <v>0</v>
      </c>
      <c r="N61" s="3">
        <f>(COUNTIF('CG-EM_ZNS'!N61,"&gt;70"))*'CG-EM_ZNS'!N61</f>
        <v>0</v>
      </c>
      <c r="O61" s="3">
        <f>(COUNTIF('CG-EM_ZNS'!O61,"&gt;1"))*'CG-EM_ZNS'!O61</f>
        <v>0</v>
      </c>
      <c r="P61" s="3">
        <f>(COUNTIF('CG-EM_ZNS'!P61,"&gt;1"))*'CG-EM_ZNS'!P61</f>
        <v>0</v>
      </c>
      <c r="Q61" s="3">
        <f>(COUNTIF('CG-EM_ZNS'!Q61,"&gt;1"))*'CG-EM_ZNS'!Q61</f>
        <v>0</v>
      </c>
      <c r="R61" s="3">
        <f>(COUNTIF('CG-EM_ZNS'!R61,"&gt;60"))*'CG-EM_ZNS'!R61</f>
        <v>0</v>
      </c>
      <c r="S61" s="3">
        <f>(COUNTIF('CG-EM_ZNS'!S61,"&gt;1"))*'CG-EM_ZNS'!S61</f>
        <v>0</v>
      </c>
      <c r="T61" s="3">
        <f>(COUNTIF('CG-EM_ZNS'!T61,"&gt;7300"))*'CG-EM_ZNS'!T61</f>
        <v>0</v>
      </c>
      <c r="U61" s="3">
        <f>(COUNTIF('CG-EM_ZNS'!U61,"&gt;10000"))*'CG-EM_ZNS'!U61</f>
        <v>0</v>
      </c>
      <c r="V61" s="3">
        <f>(COUNTIF('CG-EM_ZNS'!V61,"&gt;2920"))*'CG-EM_ZNS'!V61</f>
        <v>0</v>
      </c>
      <c r="W61" s="3"/>
      <c r="X61" s="37" t="s">
        <v>74</v>
      </c>
      <c r="Y61" s="33">
        <f t="shared" si="0"/>
        <v>0</v>
      </c>
      <c r="Z61" s="33">
        <f t="shared" si="1"/>
        <v>0</v>
      </c>
      <c r="AA61" s="33">
        <f t="shared" si="2"/>
        <v>0</v>
      </c>
      <c r="AB61" s="33">
        <f t="shared" si="3"/>
        <v>0</v>
      </c>
      <c r="AC61" s="33"/>
      <c r="AD61" s="38">
        <f t="shared" si="4"/>
        <v>0</v>
      </c>
    </row>
    <row r="62" spans="1:30" x14ac:dyDescent="0.25">
      <c r="A62" s="3" t="s">
        <v>75</v>
      </c>
      <c r="B62" s="3">
        <v>1.5</v>
      </c>
      <c r="C62" s="3" t="s">
        <v>12</v>
      </c>
      <c r="D62" s="3">
        <v>0</v>
      </c>
      <c r="E62" s="3" t="s">
        <v>274</v>
      </c>
      <c r="F62" s="3" t="s">
        <v>277</v>
      </c>
      <c r="G62" s="3">
        <f>(COUNTIF('CG-EM_ZNS'!G62,"&gt;100"))*'CG-EM_ZNS'!G62</f>
        <v>0</v>
      </c>
      <c r="H62" s="3">
        <f>(COUNTIF('CG-EM_ZNS'!H62,"&gt;0,9"))*'CG-EM_ZNS'!H62</f>
        <v>0</v>
      </c>
      <c r="I62" s="3">
        <f>(COUNTIF('CG-EM_ZNS'!I62,"&gt;0,4"))*'CG-EM_ZNS'!I62</f>
        <v>0</v>
      </c>
      <c r="J62" s="3">
        <f>(COUNTIF('CG-EM_ZNS'!J62,"&gt;0,05"))*'CG-EM_ZNS'!J62</f>
        <v>0</v>
      </c>
      <c r="K62" s="3">
        <f>(COUNTIF('CG-EM_ZNS'!K62,"&gt;0,7"))*'CG-EM_ZNS'!K62</f>
        <v>0</v>
      </c>
      <c r="L62" s="3">
        <f>(COUNTIF('CG-EM_ZNS'!L62,"&gt;0,6"))*'CG-EM_ZNS'!L62</f>
        <v>0</v>
      </c>
      <c r="M62" s="3">
        <f>(COUNTIF('CG-EM_ZNS'!M62,"&gt;0,1"))*'CG-EM_ZNS'!M62</f>
        <v>0</v>
      </c>
      <c r="N62" s="3">
        <f>(COUNTIF('CG-EM_ZNS'!N62,"&gt;0,7"))*'CG-EM_ZNS'!N62</f>
        <v>0</v>
      </c>
      <c r="O62" s="3">
        <f>(COUNTIF('CG-EM_ZNS'!O62,"&gt;0,01"))*'CG-EM_ZNS'!O62</f>
        <v>0</v>
      </c>
      <c r="P62" s="3">
        <f>(COUNTIF('CG-EM_ZNS'!P62,"&gt;0,01"))*'CG-EM_ZNS'!P62</f>
        <v>0</v>
      </c>
      <c r="Q62" s="3">
        <f>(COUNTIF('CG-EM_ZNS'!Q62,"&gt;0,01"))*'CG-EM_ZNS'!Q62</f>
        <v>0</v>
      </c>
      <c r="R62" s="3">
        <f>(COUNTIF('CG-EM_ZNS'!R62,"&gt;0,6"))*'CG-EM_ZNS'!R62</f>
        <v>0</v>
      </c>
      <c r="S62" s="3">
        <f>(COUNTIF('CG-EM_ZNS'!S62,"&gt;0,01"))*'CG-EM_ZNS'!S62</f>
        <v>0</v>
      </c>
      <c r="T62" s="3">
        <f>(COUNTIF('CG-EM_ZNS'!T62,"&gt;73"))*'CG-EM_ZNS'!T62</f>
        <v>0</v>
      </c>
      <c r="U62" s="3">
        <f>(COUNTIF('CG-EM_ZNS'!U62,"&gt;100"))*'CG-EM_ZNS'!U62</f>
        <v>0</v>
      </c>
      <c r="V62" s="3">
        <f>(COUNTIF('CG-EM_ZNS'!V62,"&gt;29,2"))*'CG-EM_ZNS'!V62</f>
        <v>0</v>
      </c>
      <c r="W62" s="3"/>
      <c r="X62" s="37" t="s">
        <v>75</v>
      </c>
      <c r="Y62" s="33">
        <f t="shared" si="0"/>
        <v>0</v>
      </c>
      <c r="Z62" s="33">
        <f t="shared" si="1"/>
        <v>0</v>
      </c>
      <c r="AA62" s="33">
        <f t="shared" si="2"/>
        <v>0</v>
      </c>
      <c r="AB62" s="33">
        <f t="shared" si="3"/>
        <v>0</v>
      </c>
      <c r="AC62" s="33"/>
      <c r="AD62" s="38">
        <f t="shared" si="4"/>
        <v>0</v>
      </c>
    </row>
    <row r="63" spans="1:30" x14ac:dyDescent="0.25">
      <c r="A63" s="3" t="s">
        <v>76</v>
      </c>
      <c r="B63" s="3">
        <v>0.5</v>
      </c>
      <c r="C63" s="3" t="s">
        <v>77</v>
      </c>
      <c r="D63" s="3">
        <v>8.6</v>
      </c>
      <c r="E63" s="3" t="s">
        <v>274</v>
      </c>
      <c r="F63" s="3" t="s">
        <v>277</v>
      </c>
      <c r="G63" s="3">
        <f>(COUNTIF('CG-EM_ZNS'!G63,"&gt;100"))*'CG-EM_ZNS'!G63</f>
        <v>0</v>
      </c>
      <c r="H63" s="3">
        <f>(COUNTIF('CG-EM_ZNS'!H63,"&gt;90"))*'CG-EM_ZNS'!H63</f>
        <v>0</v>
      </c>
      <c r="I63" s="3">
        <f>(COUNTIF('CG-EM_ZNS'!I63,"&gt;40"))*'CG-EM_ZNS'!I63</f>
        <v>0</v>
      </c>
      <c r="J63" s="3">
        <f>(COUNTIF('CG-EM_ZNS'!J63,"&gt;1"))*'CG-EM_ZNS'!J63</f>
        <v>0</v>
      </c>
      <c r="K63" s="3">
        <f>(COUNTIF('CG-EM_ZNS'!K63,"&gt;5"))*'CG-EM_ZNS'!K63</f>
        <v>0</v>
      </c>
      <c r="L63" s="3">
        <f>(COUNTIF('CG-EM_ZNS'!L63,"&gt;60"))*'CG-EM_ZNS'!L63</f>
        <v>0</v>
      </c>
      <c r="M63" s="3">
        <f>(COUNTIF('CG-EM_ZNS'!M63,"&gt;10"))*'CG-EM_ZNS'!M63</f>
        <v>0</v>
      </c>
      <c r="N63" s="3">
        <f>(COUNTIF('CG-EM_ZNS'!N63,"&gt;70"))*'CG-EM_ZNS'!N63</f>
        <v>0</v>
      </c>
      <c r="O63" s="3">
        <f>(COUNTIF('CG-EM_ZNS'!O63,"&gt;1"))*'CG-EM_ZNS'!O63</f>
        <v>0</v>
      </c>
      <c r="P63" s="3">
        <f>(COUNTIF('CG-EM_ZNS'!P63,"&gt;1"))*'CG-EM_ZNS'!P63</f>
        <v>0</v>
      </c>
      <c r="Q63" s="3">
        <f>(COUNTIF('CG-EM_ZNS'!Q63,"&gt;1"))*'CG-EM_ZNS'!Q63</f>
        <v>0</v>
      </c>
      <c r="R63" s="3">
        <f>(COUNTIF('CG-EM_ZNS'!R63,"&gt;60"))*'CG-EM_ZNS'!R63</f>
        <v>0</v>
      </c>
      <c r="S63" s="3">
        <f>(COUNTIF('CG-EM_ZNS'!S63,"&gt;1"))*'CG-EM_ZNS'!S63</f>
        <v>0</v>
      </c>
      <c r="T63" s="3">
        <f>(COUNTIF('CG-EM_ZNS'!T63,"&gt;7300"))*'CG-EM_ZNS'!T63</f>
        <v>0</v>
      </c>
      <c r="U63" s="3">
        <f>(COUNTIF('CG-EM_ZNS'!U63,"&gt;10000"))*'CG-EM_ZNS'!U63</f>
        <v>0</v>
      </c>
      <c r="V63" s="3">
        <f>(COUNTIF('CG-EM_ZNS'!V63,"&gt;2920"))*'CG-EM_ZNS'!V63</f>
        <v>0</v>
      </c>
      <c r="W63" s="3"/>
      <c r="X63" s="37" t="s">
        <v>76</v>
      </c>
      <c r="Y63" s="33">
        <f t="shared" si="0"/>
        <v>0</v>
      </c>
      <c r="Z63" s="33">
        <f t="shared" si="1"/>
        <v>0</v>
      </c>
      <c r="AA63" s="33">
        <f t="shared" si="2"/>
        <v>0</v>
      </c>
      <c r="AB63" s="33">
        <f t="shared" si="3"/>
        <v>0</v>
      </c>
      <c r="AC63" s="33"/>
      <c r="AD63" s="38">
        <f t="shared" si="4"/>
        <v>0</v>
      </c>
    </row>
    <row r="64" spans="1:30" x14ac:dyDescent="0.25">
      <c r="A64" s="3" t="s">
        <v>78</v>
      </c>
      <c r="B64" s="3">
        <v>1</v>
      </c>
      <c r="C64" s="3" t="s">
        <v>79</v>
      </c>
      <c r="D64" s="3">
        <v>0</v>
      </c>
      <c r="E64" s="3" t="s">
        <v>274</v>
      </c>
      <c r="F64" s="3" t="s">
        <v>277</v>
      </c>
      <c r="G64" s="3">
        <f>(COUNTIF('CG-EM_ZNS'!G64,"&gt;100"))*'CG-EM_ZNS'!G64</f>
        <v>0</v>
      </c>
      <c r="H64" s="3">
        <f>(COUNTIF('CG-EM_ZNS'!H64,"&gt;90"))*'CG-EM_ZNS'!H64</f>
        <v>0</v>
      </c>
      <c r="I64" s="3">
        <f>(COUNTIF('CG-EM_ZNS'!I64,"&gt;40"))*'CG-EM_ZNS'!I64</f>
        <v>0</v>
      </c>
      <c r="J64" s="3">
        <f>(COUNTIF('CG-EM_ZNS'!J64,"&gt;1"))*'CG-EM_ZNS'!J64</f>
        <v>0</v>
      </c>
      <c r="K64" s="3">
        <f>(COUNTIF('CG-EM_ZNS'!K64,"&gt;5"))*'CG-EM_ZNS'!K64</f>
        <v>0</v>
      </c>
      <c r="L64" s="3">
        <f>(COUNTIF('CG-EM_ZNS'!L64,"&gt;60"))*'CG-EM_ZNS'!L64</f>
        <v>0</v>
      </c>
      <c r="M64" s="3">
        <f>(COUNTIF('CG-EM_ZNS'!M64,"&gt;10"))*'CG-EM_ZNS'!M64</f>
        <v>0</v>
      </c>
      <c r="N64" s="3">
        <f>(COUNTIF('CG-EM_ZNS'!N64,"&gt;70"))*'CG-EM_ZNS'!N64</f>
        <v>0</v>
      </c>
      <c r="O64" s="3">
        <f>(COUNTIF('CG-EM_ZNS'!O64,"&gt;1"))*'CG-EM_ZNS'!O64</f>
        <v>0</v>
      </c>
      <c r="P64" s="3">
        <f>(COUNTIF('CG-EM_ZNS'!P64,"&gt;1"))*'CG-EM_ZNS'!P64</f>
        <v>0</v>
      </c>
      <c r="Q64" s="3">
        <f>(COUNTIF('CG-EM_ZNS'!Q64,"&gt;1"))*'CG-EM_ZNS'!Q64</f>
        <v>0</v>
      </c>
      <c r="R64" s="3">
        <f>(COUNTIF('CG-EM_ZNS'!R64,"&gt;60"))*'CG-EM_ZNS'!R64</f>
        <v>0</v>
      </c>
      <c r="S64" s="3">
        <f>(COUNTIF('CG-EM_ZNS'!S64,"&gt;1"))*'CG-EM_ZNS'!S64</f>
        <v>0</v>
      </c>
      <c r="T64" s="3">
        <f>(COUNTIF('CG-EM_ZNS'!T64,"&gt;7300"))*'CG-EM_ZNS'!T64</f>
        <v>0</v>
      </c>
      <c r="U64" s="3">
        <f>(COUNTIF('CG-EM_ZNS'!U64,"&gt;10000"))*'CG-EM_ZNS'!U64</f>
        <v>0</v>
      </c>
      <c r="V64" s="3">
        <f>(COUNTIF('CG-EM_ZNS'!V64,"&gt;2920"))*'CG-EM_ZNS'!V64</f>
        <v>0</v>
      </c>
      <c r="W64" s="3"/>
      <c r="X64" s="37" t="s">
        <v>78</v>
      </c>
      <c r="Y64" s="33">
        <f t="shared" si="0"/>
        <v>0</v>
      </c>
      <c r="Z64" s="33">
        <f t="shared" si="1"/>
        <v>0</v>
      </c>
      <c r="AA64" s="33">
        <f t="shared" si="2"/>
        <v>0</v>
      </c>
      <c r="AB64" s="33">
        <f t="shared" si="3"/>
        <v>0</v>
      </c>
      <c r="AC64" s="33"/>
      <c r="AD64" s="38">
        <f t="shared" si="4"/>
        <v>0</v>
      </c>
    </row>
    <row r="65" spans="1:30" x14ac:dyDescent="0.25">
      <c r="A65" s="3" t="s">
        <v>80</v>
      </c>
      <c r="B65" s="3">
        <v>1</v>
      </c>
      <c r="C65" s="3" t="s">
        <v>81</v>
      </c>
      <c r="D65" s="3">
        <v>2.7</v>
      </c>
      <c r="E65" s="3" t="s">
        <v>274</v>
      </c>
      <c r="F65" s="3" t="s">
        <v>277</v>
      </c>
      <c r="G65" s="3">
        <f>(COUNTIF('CG-EM_ZNS'!G65,"&gt;100"))*'CG-EM_ZNS'!G65</f>
        <v>0</v>
      </c>
      <c r="H65" s="3">
        <f>(COUNTIF('CG-EM_ZNS'!H65,"&gt;90"))*'CG-EM_ZNS'!H65</f>
        <v>0</v>
      </c>
      <c r="I65" s="3">
        <f>(COUNTIF('CG-EM_ZNS'!I65,"&gt;40"))*'CG-EM_ZNS'!I65</f>
        <v>0</v>
      </c>
      <c r="J65" s="3">
        <f>(COUNTIF('CG-EM_ZNS'!J65,"&gt;1"))*'CG-EM_ZNS'!J65</f>
        <v>0</v>
      </c>
      <c r="K65" s="3">
        <f>(COUNTIF('CG-EM_ZNS'!K65,"&gt;5"))*'CG-EM_ZNS'!K65</f>
        <v>0</v>
      </c>
      <c r="L65" s="3">
        <f>(COUNTIF('CG-EM_ZNS'!L65,"&gt;60"))*'CG-EM_ZNS'!L65</f>
        <v>0</v>
      </c>
      <c r="M65" s="3">
        <f>(COUNTIF('CG-EM_ZNS'!M65,"&gt;10"))*'CG-EM_ZNS'!M65</f>
        <v>0</v>
      </c>
      <c r="N65" s="3">
        <f>(COUNTIF('CG-EM_ZNS'!N65,"&gt;70"))*'CG-EM_ZNS'!N65</f>
        <v>0</v>
      </c>
      <c r="O65" s="3">
        <f>(COUNTIF('CG-EM_ZNS'!O65,"&gt;1"))*'CG-EM_ZNS'!O65</f>
        <v>0</v>
      </c>
      <c r="P65" s="3">
        <f>(COUNTIF('CG-EM_ZNS'!P65,"&gt;1"))*'CG-EM_ZNS'!P65</f>
        <v>0</v>
      </c>
      <c r="Q65" s="3">
        <f>(COUNTIF('CG-EM_ZNS'!Q65,"&gt;1"))*'CG-EM_ZNS'!Q65</f>
        <v>0</v>
      </c>
      <c r="R65" s="3">
        <f>(COUNTIF('CG-EM_ZNS'!R65,"&gt;60"))*'CG-EM_ZNS'!R65</f>
        <v>0</v>
      </c>
      <c r="S65" s="3">
        <f>(COUNTIF('CG-EM_ZNS'!S65,"&gt;1"))*'CG-EM_ZNS'!S65</f>
        <v>0</v>
      </c>
      <c r="T65" s="3">
        <f>(COUNTIF('CG-EM_ZNS'!T65,"&gt;7300"))*'CG-EM_ZNS'!T65</f>
        <v>0</v>
      </c>
      <c r="U65" s="3">
        <f>(COUNTIF('CG-EM_ZNS'!U65,"&gt;10000"))*'CG-EM_ZNS'!U65</f>
        <v>0</v>
      </c>
      <c r="V65" s="3">
        <f>(COUNTIF('CG-EM_ZNS'!V65,"&gt;2920"))*'CG-EM_ZNS'!V65</f>
        <v>0</v>
      </c>
      <c r="W65" s="3"/>
      <c r="X65" s="37" t="s">
        <v>80</v>
      </c>
      <c r="Y65" s="33">
        <f t="shared" si="0"/>
        <v>0</v>
      </c>
      <c r="Z65" s="33">
        <f t="shared" si="1"/>
        <v>0</v>
      </c>
      <c r="AA65" s="33">
        <f t="shared" si="2"/>
        <v>0</v>
      </c>
      <c r="AB65" s="33">
        <f t="shared" si="3"/>
        <v>0</v>
      </c>
      <c r="AC65" s="33"/>
      <c r="AD65" s="38">
        <f t="shared" si="4"/>
        <v>0</v>
      </c>
    </row>
    <row r="66" spans="1:30" x14ac:dyDescent="0.25">
      <c r="A66" s="3" t="s">
        <v>82</v>
      </c>
      <c r="B66" s="3">
        <v>0.5</v>
      </c>
      <c r="C66" s="3" t="s">
        <v>83</v>
      </c>
      <c r="D66" s="3">
        <v>4.2</v>
      </c>
      <c r="E66" s="3" t="s">
        <v>274</v>
      </c>
      <c r="F66" s="3" t="s">
        <v>277</v>
      </c>
      <c r="G66" s="3">
        <f>(COUNTIF('CG-EM_ZNS'!G66,"&gt;100"))*'CG-EM_ZNS'!G66</f>
        <v>0</v>
      </c>
      <c r="H66" s="3">
        <f>(COUNTIF('CG-EM_ZNS'!H66,"&gt;90"))*'CG-EM_ZNS'!H66</f>
        <v>0</v>
      </c>
      <c r="I66" s="3">
        <f>(COUNTIF('CG-EM_ZNS'!I66,"&gt;40"))*'CG-EM_ZNS'!I66</f>
        <v>0</v>
      </c>
      <c r="J66" s="3">
        <f>(COUNTIF('CG-EM_ZNS'!J66,"&gt;1"))*'CG-EM_ZNS'!J66</f>
        <v>0</v>
      </c>
      <c r="K66" s="3">
        <f>(COUNTIF('CG-EM_ZNS'!K66,"&gt;5"))*'CG-EM_ZNS'!K66</f>
        <v>0</v>
      </c>
      <c r="L66" s="3">
        <f>(COUNTIF('CG-EM_ZNS'!L66,"&gt;60"))*'CG-EM_ZNS'!L66</f>
        <v>0</v>
      </c>
      <c r="M66" s="3">
        <f>(COUNTIF('CG-EM_ZNS'!M66,"&gt;10"))*'CG-EM_ZNS'!M66</f>
        <v>0</v>
      </c>
      <c r="N66" s="3">
        <f>(COUNTIF('CG-EM_ZNS'!N66,"&gt;70"))*'CG-EM_ZNS'!N66</f>
        <v>0</v>
      </c>
      <c r="O66" s="3">
        <f>(COUNTIF('CG-EM_ZNS'!O66,"&gt;1"))*'CG-EM_ZNS'!O66</f>
        <v>0</v>
      </c>
      <c r="P66" s="3">
        <f>(COUNTIF('CG-EM_ZNS'!P66,"&gt;1"))*'CG-EM_ZNS'!P66</f>
        <v>0</v>
      </c>
      <c r="Q66" s="3">
        <f>(COUNTIF('CG-EM_ZNS'!Q66,"&gt;1"))*'CG-EM_ZNS'!Q66</f>
        <v>0</v>
      </c>
      <c r="R66" s="3">
        <f>(COUNTIF('CG-EM_ZNS'!R66,"&gt;60"))*'CG-EM_ZNS'!R66</f>
        <v>0</v>
      </c>
      <c r="S66" s="3">
        <f>(COUNTIF('CG-EM_ZNS'!S66,"&gt;1"))*'CG-EM_ZNS'!S66</f>
        <v>0</v>
      </c>
      <c r="T66" s="3">
        <f>(COUNTIF('CG-EM_ZNS'!T66,"&gt;7300"))*'CG-EM_ZNS'!T66</f>
        <v>0</v>
      </c>
      <c r="U66" s="3">
        <f>(COUNTIF('CG-EM_ZNS'!U66,"&gt;10000"))*'CG-EM_ZNS'!U66</f>
        <v>0</v>
      </c>
      <c r="V66" s="3">
        <f>(COUNTIF('CG-EM_ZNS'!V66,"&gt;2920"))*'CG-EM_ZNS'!V66</f>
        <v>0</v>
      </c>
      <c r="W66" s="3"/>
      <c r="X66" s="37" t="s">
        <v>82</v>
      </c>
      <c r="Y66" s="33">
        <f t="shared" si="0"/>
        <v>0</v>
      </c>
      <c r="Z66" s="33">
        <f t="shared" si="1"/>
        <v>0</v>
      </c>
      <c r="AA66" s="33">
        <f t="shared" si="2"/>
        <v>0</v>
      </c>
      <c r="AB66" s="33">
        <f t="shared" si="3"/>
        <v>0</v>
      </c>
      <c r="AC66" s="33"/>
      <c r="AD66" s="38">
        <f t="shared" si="4"/>
        <v>0</v>
      </c>
    </row>
    <row r="67" spans="1:30" x14ac:dyDescent="0.25">
      <c r="A67" s="3" t="s">
        <v>84</v>
      </c>
      <c r="B67" s="3">
        <v>1</v>
      </c>
      <c r="C67" s="3" t="s">
        <v>85</v>
      </c>
      <c r="D67" s="3">
        <v>1346</v>
      </c>
      <c r="E67" s="3" t="s">
        <v>274</v>
      </c>
      <c r="F67" s="3" t="s">
        <v>277</v>
      </c>
      <c r="G67" s="3">
        <f>(COUNTIF('CG-EM_ZNS'!G67,"&gt;100"))*'CG-EM_ZNS'!G67</f>
        <v>0</v>
      </c>
      <c r="H67" s="3">
        <f>(COUNTIF('CG-EM_ZNS'!H67,"&gt;90"))*'CG-EM_ZNS'!H67</f>
        <v>0</v>
      </c>
      <c r="I67" s="3">
        <f>(COUNTIF('CG-EM_ZNS'!I67,"&gt;40"))*'CG-EM_ZNS'!I67</f>
        <v>0</v>
      </c>
      <c r="J67" s="3">
        <f>(COUNTIF('CG-EM_ZNS'!J67,"&gt;1"))*'CG-EM_ZNS'!J67</f>
        <v>0</v>
      </c>
      <c r="K67" s="3">
        <f>(COUNTIF('CG-EM_ZNS'!K67,"&gt;5"))*'CG-EM_ZNS'!K67</f>
        <v>0</v>
      </c>
      <c r="L67" s="3">
        <f>(COUNTIF('CG-EM_ZNS'!L67,"&gt;60"))*'CG-EM_ZNS'!L67</f>
        <v>0</v>
      </c>
      <c r="M67" s="3">
        <f>(COUNTIF('CG-EM_ZNS'!M67,"&gt;10"))*'CG-EM_ZNS'!M67</f>
        <v>21</v>
      </c>
      <c r="N67" s="3">
        <f>(COUNTIF('CG-EM_ZNS'!N67,"&gt;70"))*'CG-EM_ZNS'!N67</f>
        <v>0</v>
      </c>
      <c r="O67" s="3">
        <f>(COUNTIF('CG-EM_ZNS'!O67,"&gt;1"))*'CG-EM_ZNS'!O67</f>
        <v>0</v>
      </c>
      <c r="P67" s="3">
        <f>(COUNTIF('CG-EM_ZNS'!P67,"&gt;1"))*'CG-EM_ZNS'!P67</f>
        <v>0</v>
      </c>
      <c r="Q67" s="3">
        <f>(COUNTIF('CG-EM_ZNS'!Q67,"&gt;1"))*'CG-EM_ZNS'!Q67</f>
        <v>0</v>
      </c>
      <c r="R67" s="3">
        <f>(COUNTIF('CG-EM_ZNS'!R67,"&gt;60"))*'CG-EM_ZNS'!R67</f>
        <v>0</v>
      </c>
      <c r="S67" s="3">
        <f>(COUNTIF('CG-EM_ZNS'!S67,"&gt;1"))*'CG-EM_ZNS'!S67</f>
        <v>0</v>
      </c>
      <c r="T67" s="3">
        <f>(COUNTIF('CG-EM_ZNS'!T67,"&gt;7300"))*'CG-EM_ZNS'!T67</f>
        <v>0</v>
      </c>
      <c r="U67" s="3">
        <f>(COUNTIF('CG-EM_ZNS'!U67,"&gt;10000"))*'CG-EM_ZNS'!U67</f>
        <v>0</v>
      </c>
      <c r="V67" s="3">
        <f>(COUNTIF('CG-EM_ZNS'!V67,"&gt;2920"))*'CG-EM_ZNS'!V67</f>
        <v>0</v>
      </c>
      <c r="W67" s="3"/>
      <c r="X67" s="37" t="s">
        <v>84</v>
      </c>
      <c r="Y67" s="33">
        <f t="shared" si="0"/>
        <v>1</v>
      </c>
      <c r="Z67" s="33">
        <f t="shared" si="1"/>
        <v>0</v>
      </c>
      <c r="AA67" s="33">
        <f t="shared" si="2"/>
        <v>1</v>
      </c>
      <c r="AB67" s="33">
        <f t="shared" si="3"/>
        <v>0</v>
      </c>
      <c r="AC67" s="33" t="s">
        <v>239</v>
      </c>
      <c r="AD67" s="38">
        <f t="shared" si="4"/>
        <v>0</v>
      </c>
    </row>
    <row r="68" spans="1:30" x14ac:dyDescent="0.25">
      <c r="A68" s="3" t="s">
        <v>84</v>
      </c>
      <c r="B68" s="3">
        <v>0.5</v>
      </c>
      <c r="C68" s="3" t="s">
        <v>85</v>
      </c>
      <c r="D68" s="3">
        <v>1346</v>
      </c>
      <c r="E68" s="3" t="s">
        <v>274</v>
      </c>
      <c r="F68" s="3" t="s">
        <v>277</v>
      </c>
      <c r="G68" s="3">
        <f>(COUNTIF('CG-EM_ZNS'!G68,"&gt;100"))*'CG-EM_ZNS'!G68</f>
        <v>0</v>
      </c>
      <c r="H68" s="3">
        <f>(COUNTIF('CG-EM_ZNS'!H68,"&gt;90"))*'CG-EM_ZNS'!H68</f>
        <v>0</v>
      </c>
      <c r="I68" s="3">
        <f>(COUNTIF('CG-EM_ZNS'!I68,"&gt;40"))*'CG-EM_ZNS'!I68</f>
        <v>0</v>
      </c>
      <c r="J68" s="3">
        <f>(COUNTIF('CG-EM_ZNS'!J68,"&gt;1"))*'CG-EM_ZNS'!J68</f>
        <v>0</v>
      </c>
      <c r="K68" s="3">
        <f>(COUNTIF('CG-EM_ZNS'!K68,"&gt;5"))*'CG-EM_ZNS'!K68</f>
        <v>0</v>
      </c>
      <c r="L68" s="3">
        <f>(COUNTIF('CG-EM_ZNS'!L68,"&gt;60"))*'CG-EM_ZNS'!L68</f>
        <v>0</v>
      </c>
      <c r="M68" s="3">
        <f>(COUNTIF('CG-EM_ZNS'!M68,"&gt;10"))*'CG-EM_ZNS'!M68</f>
        <v>0</v>
      </c>
      <c r="N68" s="3">
        <f>(COUNTIF('CG-EM_ZNS'!N68,"&gt;70"))*'CG-EM_ZNS'!N68</f>
        <v>0</v>
      </c>
      <c r="O68" s="3">
        <f>(COUNTIF('CG-EM_ZNS'!O68,"&gt;1"))*'CG-EM_ZNS'!O68</f>
        <v>0</v>
      </c>
      <c r="P68" s="3">
        <f>(COUNTIF('CG-EM_ZNS'!P68,"&gt;1"))*'CG-EM_ZNS'!P68</f>
        <v>0</v>
      </c>
      <c r="Q68" s="3">
        <f>(COUNTIF('CG-EM_ZNS'!Q68,"&gt;1"))*'CG-EM_ZNS'!Q68</f>
        <v>0</v>
      </c>
      <c r="R68" s="3">
        <f>(COUNTIF('CG-EM_ZNS'!R68,"&gt;60"))*'CG-EM_ZNS'!R68</f>
        <v>0</v>
      </c>
      <c r="S68" s="3">
        <f>(COUNTIF('CG-EM_ZNS'!S68,"&gt;1"))*'CG-EM_ZNS'!S68</f>
        <v>0</v>
      </c>
      <c r="T68" s="3">
        <f>(COUNTIF('CG-EM_ZNS'!T68,"&gt;7300"))*'CG-EM_ZNS'!T68</f>
        <v>0</v>
      </c>
      <c r="U68" s="3">
        <f>(COUNTIF('CG-EM_ZNS'!U68,"&gt;10000"))*'CG-EM_ZNS'!U68</f>
        <v>0</v>
      </c>
      <c r="V68" s="3">
        <f>(COUNTIF('CG-EM_ZNS'!V68,"&gt;2920"))*'CG-EM_ZNS'!V68</f>
        <v>0</v>
      </c>
      <c r="W68" s="3"/>
      <c r="X68" s="37"/>
      <c r="Y68" s="33">
        <f t="shared" ref="Y68:Y100" si="5">COUNTIF(G68:V68,"&gt;0")</f>
        <v>0</v>
      </c>
      <c r="Z68" s="33">
        <f t="shared" ref="Z68:Z100" si="6">COUNTIF(G68,"&gt;0")</f>
        <v>0</v>
      </c>
      <c r="AA68" s="33">
        <f t="shared" ref="AA68:AA100" si="7">COUNTIF(H68:N68,"&gt;0")</f>
        <v>0</v>
      </c>
      <c r="AB68" s="33">
        <f t="shared" ref="AB68:AB100" si="8">COUNTIF(O68:U68,"&gt;0")</f>
        <v>0</v>
      </c>
      <c r="AC68" s="33"/>
      <c r="AD68" s="38">
        <f t="shared" ref="AD68:AD115" si="9">COUNTIF(V68,"&gt;0")</f>
        <v>0</v>
      </c>
    </row>
    <row r="69" spans="1:30" x14ac:dyDescent="0.25">
      <c r="A69" s="3" t="s">
        <v>84</v>
      </c>
      <c r="B69" s="3">
        <v>1</v>
      </c>
      <c r="C69" s="3" t="s">
        <v>85</v>
      </c>
      <c r="D69" s="3">
        <v>1346</v>
      </c>
      <c r="E69" s="3" t="s">
        <v>274</v>
      </c>
      <c r="F69" s="3" t="s">
        <v>277</v>
      </c>
      <c r="G69" s="3">
        <f>(COUNTIF('CG-EM_ZNS'!G69,"&gt;100"))*'CG-EM_ZNS'!G69</f>
        <v>0</v>
      </c>
      <c r="H69" s="3">
        <f>(COUNTIF('CG-EM_ZNS'!H69,"&gt;90"))*'CG-EM_ZNS'!H69</f>
        <v>0</v>
      </c>
      <c r="I69" s="3">
        <f>(COUNTIF('CG-EM_ZNS'!I69,"&gt;40"))*'CG-EM_ZNS'!I69</f>
        <v>0</v>
      </c>
      <c r="J69" s="3">
        <f>(COUNTIF('CG-EM_ZNS'!J69,"&gt;1"))*'CG-EM_ZNS'!J69</f>
        <v>0</v>
      </c>
      <c r="K69" s="3">
        <f>(COUNTIF('CG-EM_ZNS'!K69,"&gt;5"))*'CG-EM_ZNS'!K69</f>
        <v>0</v>
      </c>
      <c r="L69" s="3">
        <f>(COUNTIF('CG-EM_ZNS'!L69,"&gt;60"))*'CG-EM_ZNS'!L69</f>
        <v>0</v>
      </c>
      <c r="M69" s="3">
        <f>(COUNTIF('CG-EM_ZNS'!M69,"&gt;10"))*'CG-EM_ZNS'!M69</f>
        <v>0</v>
      </c>
      <c r="N69" s="3">
        <f>(COUNTIF('CG-EM_ZNS'!N69,"&gt;70"))*'CG-EM_ZNS'!N69</f>
        <v>0</v>
      </c>
      <c r="O69" s="3">
        <f>(COUNTIF('CG-EM_ZNS'!O69,"&gt;1"))*'CG-EM_ZNS'!O69</f>
        <v>0</v>
      </c>
      <c r="P69" s="3">
        <f>(COUNTIF('CG-EM_ZNS'!P69,"&gt;1"))*'CG-EM_ZNS'!P69</f>
        <v>0</v>
      </c>
      <c r="Q69" s="3">
        <f>(COUNTIF('CG-EM_ZNS'!Q69,"&gt;1"))*'CG-EM_ZNS'!Q69</f>
        <v>0</v>
      </c>
      <c r="R69" s="3">
        <f>(COUNTIF('CG-EM_ZNS'!R69,"&gt;60"))*'CG-EM_ZNS'!R69</f>
        <v>0</v>
      </c>
      <c r="S69" s="3">
        <f>(COUNTIF('CG-EM_ZNS'!S69,"&gt;1"))*'CG-EM_ZNS'!S69</f>
        <v>0</v>
      </c>
      <c r="T69" s="3">
        <f>(COUNTIF('CG-EM_ZNS'!T69,"&gt;7300"))*'CG-EM_ZNS'!T69</f>
        <v>0</v>
      </c>
      <c r="U69" s="3">
        <f>(COUNTIF('CG-EM_ZNS'!U69,"&gt;10000"))*'CG-EM_ZNS'!U69</f>
        <v>0</v>
      </c>
      <c r="V69" s="3">
        <f>(COUNTIF('CG-EM_ZNS'!V69,"&gt;2920"))*'CG-EM_ZNS'!V69</f>
        <v>0</v>
      </c>
      <c r="W69" s="3"/>
      <c r="X69" s="37"/>
      <c r="Y69" s="33">
        <f t="shared" si="5"/>
        <v>0</v>
      </c>
      <c r="Z69" s="33">
        <f t="shared" si="6"/>
        <v>0</v>
      </c>
      <c r="AA69" s="33">
        <f t="shared" si="7"/>
        <v>0</v>
      </c>
      <c r="AB69" s="33">
        <f t="shared" si="8"/>
        <v>0</v>
      </c>
      <c r="AC69" s="33"/>
      <c r="AD69" s="38">
        <f t="shared" si="9"/>
        <v>0</v>
      </c>
    </row>
    <row r="70" spans="1:30" x14ac:dyDescent="0.25">
      <c r="A70" s="1" t="s">
        <v>86</v>
      </c>
      <c r="B70" s="3">
        <v>2</v>
      </c>
      <c r="C70" s="3" t="s">
        <v>87</v>
      </c>
      <c r="D70" s="3">
        <v>1</v>
      </c>
      <c r="E70" s="3" t="s">
        <v>274</v>
      </c>
      <c r="F70" s="3" t="s">
        <v>277</v>
      </c>
      <c r="G70" s="3">
        <f>(COUNTIF('CG-EM_ZNS'!G70,"&gt;100"))*'CG-EM_ZNS'!G70</f>
        <v>0</v>
      </c>
      <c r="H70" s="3">
        <f>(COUNTIF('CG-EM_ZNS'!H70,"&gt;90"))*'CG-EM_ZNS'!H70</f>
        <v>0</v>
      </c>
      <c r="I70" s="3">
        <f>(COUNTIF('CG-EM_ZNS'!I70,"&gt;40"))*'CG-EM_ZNS'!I70</f>
        <v>0</v>
      </c>
      <c r="J70" s="3">
        <f>(COUNTIF('CG-EM_ZNS'!J70,"&gt;1"))*'CG-EM_ZNS'!J70</f>
        <v>0</v>
      </c>
      <c r="K70" s="3">
        <f>(COUNTIF('CG-EM_ZNS'!K70,"&gt;5"))*'CG-EM_ZNS'!K70</f>
        <v>0</v>
      </c>
      <c r="L70" s="3">
        <f>(COUNTIF('CG-EM_ZNS'!L70,"&gt;60"))*'CG-EM_ZNS'!L70</f>
        <v>0</v>
      </c>
      <c r="M70" s="3">
        <f>(COUNTIF('CG-EM_ZNS'!M70,"&gt;10"))*'CG-EM_ZNS'!M70</f>
        <v>0</v>
      </c>
      <c r="N70" s="3">
        <f>(COUNTIF('CG-EM_ZNS'!N70,"&gt;70"))*'CG-EM_ZNS'!N70</f>
        <v>0</v>
      </c>
      <c r="O70" s="3">
        <f>(COUNTIF('CG-EM_ZNS'!O70,"&gt;1"))*'CG-EM_ZNS'!O70</f>
        <v>0</v>
      </c>
      <c r="P70" s="3">
        <f>(COUNTIF('CG-EM_ZNS'!P70,"&gt;1"))*'CG-EM_ZNS'!P70</f>
        <v>0</v>
      </c>
      <c r="Q70" s="3">
        <f>(COUNTIF('CG-EM_ZNS'!Q70,"&gt;1"))*'CG-EM_ZNS'!Q70</f>
        <v>0</v>
      </c>
      <c r="R70" s="3">
        <f>(COUNTIF('CG-EM_ZNS'!R70,"&gt;60"))*'CG-EM_ZNS'!R70</f>
        <v>0</v>
      </c>
      <c r="S70" s="3">
        <f>(COUNTIF('CG-EM_ZNS'!S70,"&gt;1"))*'CG-EM_ZNS'!S70</f>
        <v>0</v>
      </c>
      <c r="T70" s="3">
        <f>(COUNTIF('CG-EM_ZNS'!T70,"&gt;7300"))*'CG-EM_ZNS'!T70</f>
        <v>0</v>
      </c>
      <c r="U70" s="3">
        <f>(COUNTIF('CG-EM_ZNS'!U70,"&gt;10000"))*'CG-EM_ZNS'!U70</f>
        <v>0</v>
      </c>
      <c r="V70" s="3">
        <f>(COUNTIF('CG-EM_ZNS'!V70,"&gt;2920"))*'CG-EM_ZNS'!V70</f>
        <v>0</v>
      </c>
      <c r="W70" s="3"/>
      <c r="X70" s="37" t="s">
        <v>86</v>
      </c>
      <c r="Y70" s="33">
        <f t="shared" si="5"/>
        <v>0</v>
      </c>
      <c r="Z70" s="33">
        <f t="shared" si="6"/>
        <v>0</v>
      </c>
      <c r="AA70" s="33">
        <f t="shared" si="7"/>
        <v>0</v>
      </c>
      <c r="AB70" s="33">
        <f t="shared" si="8"/>
        <v>0</v>
      </c>
      <c r="AC70" s="33"/>
      <c r="AD70" s="38">
        <f t="shared" si="9"/>
        <v>0</v>
      </c>
    </row>
    <row r="71" spans="1:30" x14ac:dyDescent="0.25">
      <c r="A71" s="3" t="s">
        <v>88</v>
      </c>
      <c r="B71" s="3">
        <v>0.5</v>
      </c>
      <c r="C71" s="3" t="s">
        <v>89</v>
      </c>
      <c r="D71" s="3">
        <v>3.9</v>
      </c>
      <c r="E71" s="3" t="s">
        <v>274</v>
      </c>
      <c r="F71" s="3" t="s">
        <v>277</v>
      </c>
      <c r="G71" s="3">
        <f>(COUNTIF('CG-EM_ZNS'!G71,"&gt;100"))*'CG-EM_ZNS'!G71</f>
        <v>0</v>
      </c>
      <c r="H71" s="3">
        <f>(COUNTIF('CG-EM_ZNS'!H71,"&gt;90"))*'CG-EM_ZNS'!H71</f>
        <v>0</v>
      </c>
      <c r="I71" s="3">
        <f>(COUNTIF('CG-EM_ZNS'!I71,"&gt;40"))*'CG-EM_ZNS'!I71</f>
        <v>0</v>
      </c>
      <c r="J71" s="3">
        <f>(COUNTIF('CG-EM_ZNS'!J71,"&gt;1"))*'CG-EM_ZNS'!J71</f>
        <v>0</v>
      </c>
      <c r="K71" s="3">
        <f>(COUNTIF('CG-EM_ZNS'!K71,"&gt;5"))*'CG-EM_ZNS'!K71</f>
        <v>0</v>
      </c>
      <c r="L71" s="3">
        <f>(COUNTIF('CG-EM_ZNS'!L71,"&gt;60"))*'CG-EM_ZNS'!L71</f>
        <v>0</v>
      </c>
      <c r="M71" s="3">
        <f>(COUNTIF('CG-EM_ZNS'!M71,"&gt;10"))*'CG-EM_ZNS'!M71</f>
        <v>0</v>
      </c>
      <c r="N71" s="3">
        <f>(COUNTIF('CG-EM_ZNS'!N71,"&gt;70"))*'CG-EM_ZNS'!N71</f>
        <v>0</v>
      </c>
      <c r="O71" s="3">
        <f>(COUNTIF('CG-EM_ZNS'!O71,"&gt;1"))*'CG-EM_ZNS'!O71</f>
        <v>0</v>
      </c>
      <c r="P71" s="3">
        <f>(COUNTIF('CG-EM_ZNS'!P71,"&gt;1"))*'CG-EM_ZNS'!P71</f>
        <v>0</v>
      </c>
      <c r="Q71" s="3">
        <f>(COUNTIF('CG-EM_ZNS'!Q71,"&gt;1"))*'CG-EM_ZNS'!Q71</f>
        <v>0</v>
      </c>
      <c r="R71" s="3">
        <f>(COUNTIF('CG-EM_ZNS'!R71,"&gt;60"))*'CG-EM_ZNS'!R71</f>
        <v>0</v>
      </c>
      <c r="S71" s="3">
        <f>(COUNTIF('CG-EM_ZNS'!S71,"&gt;1"))*'CG-EM_ZNS'!S71</f>
        <v>0</v>
      </c>
      <c r="T71" s="3">
        <f>(COUNTIF('CG-EM_ZNS'!T71,"&gt;7300"))*'CG-EM_ZNS'!T71</f>
        <v>0</v>
      </c>
      <c r="U71" s="3">
        <f>(COUNTIF('CG-EM_ZNS'!U71,"&gt;10000"))*'CG-EM_ZNS'!U71</f>
        <v>0</v>
      </c>
      <c r="V71" s="3">
        <f>(COUNTIF('CG-EM_ZNS'!V71,"&gt;2920"))*'CG-EM_ZNS'!V71</f>
        <v>0</v>
      </c>
      <c r="W71" s="3"/>
      <c r="X71" s="37" t="s">
        <v>88</v>
      </c>
      <c r="Y71" s="33">
        <f t="shared" si="5"/>
        <v>0</v>
      </c>
      <c r="Z71" s="33">
        <f t="shared" si="6"/>
        <v>0</v>
      </c>
      <c r="AA71" s="33">
        <f t="shared" si="7"/>
        <v>0</v>
      </c>
      <c r="AB71" s="33">
        <f t="shared" si="8"/>
        <v>0</v>
      </c>
      <c r="AC71" s="33"/>
      <c r="AD71" s="38">
        <f t="shared" si="9"/>
        <v>0</v>
      </c>
    </row>
    <row r="72" spans="1:30" x14ac:dyDescent="0.25">
      <c r="A72" s="3" t="s">
        <v>90</v>
      </c>
      <c r="B72" s="3">
        <v>2.5</v>
      </c>
      <c r="C72" s="3" t="s">
        <v>17</v>
      </c>
      <c r="D72" s="3">
        <v>260</v>
      </c>
      <c r="E72" s="3" t="s">
        <v>274</v>
      </c>
      <c r="F72" s="3" t="s">
        <v>278</v>
      </c>
      <c r="G72" s="3">
        <f>(COUNTIF('CG-EM_ZNS'!G72,"&gt;100"))*'CG-EM_ZNS'!G72</f>
        <v>0</v>
      </c>
      <c r="H72" s="3">
        <f>(COUNTIF('CG-EM_ZNS'!H72,"&gt;90"))*'CG-EM_ZNS'!H72</f>
        <v>170</v>
      </c>
      <c r="I72" s="3">
        <f>(COUNTIF('CG-EM_ZNS'!I72,"&gt;40"))*'CG-EM_ZNS'!I72</f>
        <v>87</v>
      </c>
      <c r="J72" s="3">
        <f>(COUNTIF('CG-EM_ZNS'!J72,"&gt;1"))*'CG-EM_ZNS'!J72</f>
        <v>0</v>
      </c>
      <c r="K72" s="3">
        <f>(COUNTIF('CG-EM_ZNS'!K72,"&gt;5"))*'CG-EM_ZNS'!K72</f>
        <v>0</v>
      </c>
      <c r="L72" s="3">
        <f>(COUNTIF('CG-EM_ZNS'!L72,"&gt;60"))*'CG-EM_ZNS'!L72</f>
        <v>0</v>
      </c>
      <c r="M72" s="3">
        <f>(COUNTIF('CG-EM_ZNS'!M72,"&gt;10"))*'CG-EM_ZNS'!M72</f>
        <v>200</v>
      </c>
      <c r="N72" s="3">
        <f>(COUNTIF('CG-EM_ZNS'!N72,"&gt;70"))*'CG-EM_ZNS'!N72</f>
        <v>0</v>
      </c>
      <c r="O72" s="3">
        <f>(COUNTIF('CG-EM_ZNS'!O72,"&gt;1"))*'CG-EM_ZNS'!O72</f>
        <v>0</v>
      </c>
      <c r="P72" s="3">
        <f>(COUNTIF('CG-EM_ZNS'!P72,"&gt;1"))*'CG-EM_ZNS'!P72</f>
        <v>0</v>
      </c>
      <c r="Q72" s="3">
        <f>(COUNTIF('CG-EM_ZNS'!Q72,"&gt;1"))*'CG-EM_ZNS'!Q72</f>
        <v>0</v>
      </c>
      <c r="R72" s="3">
        <f>(COUNTIF('CG-EM_ZNS'!R72,"&gt;60"))*'CG-EM_ZNS'!R72</f>
        <v>0</v>
      </c>
      <c r="S72" s="3">
        <f>(COUNTIF('CG-EM_ZNS'!S72,"&gt;1"))*'CG-EM_ZNS'!S72</f>
        <v>0</v>
      </c>
      <c r="T72" s="3">
        <f>(COUNTIF('CG-EM_ZNS'!T72,"&gt;7300"))*'CG-EM_ZNS'!T72</f>
        <v>0</v>
      </c>
      <c r="U72" s="3">
        <f>(COUNTIF('CG-EM_ZNS'!U72,"&gt;10000"))*'CG-EM_ZNS'!U72</f>
        <v>0</v>
      </c>
      <c r="V72" s="3">
        <f>(COUNTIF('CG-EM_ZNS'!V72,"&gt;2920"))*'CG-EM_ZNS'!V72</f>
        <v>0</v>
      </c>
      <c r="W72" s="3"/>
      <c r="X72" s="37" t="s">
        <v>90</v>
      </c>
      <c r="Y72" s="33">
        <f t="shared" si="5"/>
        <v>3</v>
      </c>
      <c r="Z72" s="33">
        <f t="shared" si="6"/>
        <v>0</v>
      </c>
      <c r="AA72" s="33">
        <f t="shared" si="7"/>
        <v>3</v>
      </c>
      <c r="AB72" s="33">
        <f t="shared" si="8"/>
        <v>0</v>
      </c>
      <c r="AC72" s="33" t="s">
        <v>254</v>
      </c>
      <c r="AD72" s="38">
        <f t="shared" si="9"/>
        <v>0</v>
      </c>
    </row>
    <row r="73" spans="1:30" x14ac:dyDescent="0.25">
      <c r="A73" s="3" t="s">
        <v>91</v>
      </c>
      <c r="B73" s="3">
        <v>2</v>
      </c>
      <c r="C73" s="3" t="s">
        <v>17</v>
      </c>
      <c r="D73" s="3">
        <v>122</v>
      </c>
      <c r="E73" s="3" t="s">
        <v>274</v>
      </c>
      <c r="F73" s="3" t="s">
        <v>278</v>
      </c>
      <c r="G73" s="3">
        <f>(COUNTIF('CG-EM_ZNS'!G73,"&gt;100"))*'CG-EM_ZNS'!G73</f>
        <v>0</v>
      </c>
      <c r="H73" s="3">
        <f>(COUNTIF('CG-EM_ZNS'!H73,"&gt;90"))*'CG-EM_ZNS'!H73</f>
        <v>0</v>
      </c>
      <c r="I73" s="3">
        <f>(COUNTIF('CG-EM_ZNS'!I73,"&gt;40"))*'CG-EM_ZNS'!I73</f>
        <v>0</v>
      </c>
      <c r="J73" s="3">
        <f>(COUNTIF('CG-EM_ZNS'!J73,"&gt;1"))*'CG-EM_ZNS'!J73</f>
        <v>0</v>
      </c>
      <c r="K73" s="3">
        <f>(COUNTIF('CG-EM_ZNS'!K73,"&gt;5"))*'CG-EM_ZNS'!K73</f>
        <v>0</v>
      </c>
      <c r="L73" s="3">
        <f>(COUNTIF('CG-EM_ZNS'!L73,"&gt;60"))*'CG-EM_ZNS'!L73</f>
        <v>0</v>
      </c>
      <c r="M73" s="3">
        <f>(COUNTIF('CG-EM_ZNS'!M73,"&gt;10"))*'CG-EM_ZNS'!M73</f>
        <v>0</v>
      </c>
      <c r="N73" s="3">
        <f>(COUNTIF('CG-EM_ZNS'!N73,"&gt;70"))*'CG-EM_ZNS'!N73</f>
        <v>0</v>
      </c>
      <c r="O73" s="3">
        <f>(COUNTIF('CG-EM_ZNS'!O73,"&gt;1"))*'CG-EM_ZNS'!O73</f>
        <v>0</v>
      </c>
      <c r="P73" s="3">
        <f>(COUNTIF('CG-EM_ZNS'!P73,"&gt;1"))*'CG-EM_ZNS'!P73</f>
        <v>0</v>
      </c>
      <c r="Q73" s="3">
        <f>(COUNTIF('CG-EM_ZNS'!Q73,"&gt;1"))*'CG-EM_ZNS'!Q73</f>
        <v>0</v>
      </c>
      <c r="R73" s="3">
        <f>(COUNTIF('CG-EM_ZNS'!R73,"&gt;60"))*'CG-EM_ZNS'!R73</f>
        <v>0</v>
      </c>
      <c r="S73" s="3">
        <f>(COUNTIF('CG-EM_ZNS'!S73,"&gt;1"))*'CG-EM_ZNS'!S73</f>
        <v>0</v>
      </c>
      <c r="T73" s="3">
        <f>(COUNTIF('CG-EM_ZNS'!T73,"&gt;7300"))*'CG-EM_ZNS'!T73</f>
        <v>0</v>
      </c>
      <c r="U73" s="3">
        <f>(COUNTIF('CG-EM_ZNS'!U73,"&gt;10000"))*'CG-EM_ZNS'!U73</f>
        <v>0</v>
      </c>
      <c r="V73" s="3">
        <f>(COUNTIF('CG-EM_ZNS'!V73,"&gt;2920"))*'CG-EM_ZNS'!V73</f>
        <v>0</v>
      </c>
      <c r="W73" s="3"/>
      <c r="X73" s="37" t="s">
        <v>91</v>
      </c>
      <c r="Y73" s="33">
        <f t="shared" si="5"/>
        <v>0</v>
      </c>
      <c r="Z73" s="33">
        <f t="shared" si="6"/>
        <v>0</v>
      </c>
      <c r="AA73" s="33">
        <f t="shared" si="7"/>
        <v>0</v>
      </c>
      <c r="AB73" s="33">
        <f t="shared" si="8"/>
        <v>0</v>
      </c>
      <c r="AC73" s="33"/>
      <c r="AD73" s="38">
        <f t="shared" si="9"/>
        <v>0</v>
      </c>
    </row>
    <row r="74" spans="1:30" x14ac:dyDescent="0.25">
      <c r="A74" s="3" t="s">
        <v>92</v>
      </c>
      <c r="B74" s="3">
        <v>1</v>
      </c>
      <c r="C74" s="3" t="s">
        <v>8</v>
      </c>
      <c r="D74" s="3">
        <v>4</v>
      </c>
      <c r="E74" s="3" t="s">
        <v>274</v>
      </c>
      <c r="F74" s="3" t="s">
        <v>277</v>
      </c>
      <c r="G74" s="3">
        <f>(COUNTIF('CG-EM_ZNS'!G74,"&gt;100"))*'CG-EM_ZNS'!G74</f>
        <v>0</v>
      </c>
      <c r="H74" s="3">
        <f>(COUNTIF('CG-EM_ZNS'!H74,"&gt;90"))*'CG-EM_ZNS'!H74</f>
        <v>0</v>
      </c>
      <c r="I74" s="3">
        <f>(COUNTIF('CG-EM_ZNS'!I74,"&gt;40"))*'CG-EM_ZNS'!I74</f>
        <v>0</v>
      </c>
      <c r="J74" s="3">
        <f>(COUNTIF('CG-EM_ZNS'!J74,"&gt;1"))*'CG-EM_ZNS'!J74</f>
        <v>0</v>
      </c>
      <c r="K74" s="3">
        <f>(COUNTIF('CG-EM_ZNS'!K74,"&gt;5"))*'CG-EM_ZNS'!K74</f>
        <v>0</v>
      </c>
      <c r="L74" s="3">
        <f>(COUNTIF('CG-EM_ZNS'!L74,"&gt;60"))*'CG-EM_ZNS'!L74</f>
        <v>0</v>
      </c>
      <c r="M74" s="3">
        <f>(COUNTIF('CG-EM_ZNS'!M74,"&gt;10"))*'CG-EM_ZNS'!M74</f>
        <v>0</v>
      </c>
      <c r="N74" s="3">
        <f>(COUNTIF('CG-EM_ZNS'!N74,"&gt;70"))*'CG-EM_ZNS'!N74</f>
        <v>0</v>
      </c>
      <c r="O74" s="3">
        <f>(COUNTIF('CG-EM_ZNS'!O74,"&gt;1"))*'CG-EM_ZNS'!O74</f>
        <v>0</v>
      </c>
      <c r="P74" s="3">
        <f>(COUNTIF('CG-EM_ZNS'!P74,"&gt;1"))*'CG-EM_ZNS'!P74</f>
        <v>0</v>
      </c>
      <c r="Q74" s="3">
        <f>(COUNTIF('CG-EM_ZNS'!Q74,"&gt;1"))*'CG-EM_ZNS'!Q74</f>
        <v>0</v>
      </c>
      <c r="R74" s="3">
        <f>(COUNTIF('CG-EM_ZNS'!R74,"&gt;60"))*'CG-EM_ZNS'!R74</f>
        <v>0</v>
      </c>
      <c r="S74" s="3">
        <f>(COUNTIF('CG-EM_ZNS'!S74,"&gt;1"))*'CG-EM_ZNS'!S74</f>
        <v>0</v>
      </c>
      <c r="T74" s="3">
        <f>(COUNTIF('CG-EM_ZNS'!T74,"&gt;7300"))*'CG-EM_ZNS'!T74</f>
        <v>0</v>
      </c>
      <c r="U74" s="3">
        <f>(COUNTIF('CG-EM_ZNS'!U74,"&gt;10000"))*'CG-EM_ZNS'!U74</f>
        <v>0</v>
      </c>
      <c r="V74" s="3">
        <f>(COUNTIF('CG-EM_ZNS'!V74,"&gt;2920"))*'CG-EM_ZNS'!V74</f>
        <v>0</v>
      </c>
      <c r="W74" s="3"/>
      <c r="X74" s="37" t="s">
        <v>92</v>
      </c>
      <c r="Y74" s="33">
        <f t="shared" si="5"/>
        <v>0</v>
      </c>
      <c r="Z74" s="33">
        <f t="shared" si="6"/>
        <v>0</v>
      </c>
      <c r="AA74" s="33">
        <f t="shared" si="7"/>
        <v>0</v>
      </c>
      <c r="AB74" s="33">
        <f t="shared" si="8"/>
        <v>0</v>
      </c>
      <c r="AC74" s="33"/>
      <c r="AD74" s="38">
        <f t="shared" si="9"/>
        <v>0</v>
      </c>
    </row>
    <row r="75" spans="1:30" x14ac:dyDescent="0.25">
      <c r="A75" s="3" t="s">
        <v>93</v>
      </c>
      <c r="B75" s="3">
        <v>0.5</v>
      </c>
      <c r="C75" s="3" t="s">
        <v>94</v>
      </c>
      <c r="D75" s="3">
        <v>0</v>
      </c>
      <c r="E75" s="3" t="s">
        <v>274</v>
      </c>
      <c r="F75" s="3" t="s">
        <v>277</v>
      </c>
      <c r="G75" s="3">
        <f>(COUNTIF('CG-EM_ZNS'!G75,"&gt;100"))*'CG-EM_ZNS'!G75</f>
        <v>0</v>
      </c>
      <c r="H75" s="3">
        <f>(COUNTIF('CG-EM_ZNS'!H75,"&gt;90"))*'CG-EM_ZNS'!H75</f>
        <v>0</v>
      </c>
      <c r="I75" s="3">
        <f>(COUNTIF('CG-EM_ZNS'!I75,"&gt;40"))*'CG-EM_ZNS'!I75</f>
        <v>0</v>
      </c>
      <c r="J75" s="3">
        <f>(COUNTIF('CG-EM_ZNS'!J75,"&gt;1"))*'CG-EM_ZNS'!J75</f>
        <v>0</v>
      </c>
      <c r="K75" s="3">
        <f>(COUNTIF('CG-EM_ZNS'!K75,"&gt;5"))*'CG-EM_ZNS'!K75</f>
        <v>0</v>
      </c>
      <c r="L75" s="3">
        <f>(COUNTIF('CG-EM_ZNS'!L75,"&gt;60"))*'CG-EM_ZNS'!L75</f>
        <v>0</v>
      </c>
      <c r="M75" s="3">
        <f>(COUNTIF('CG-EM_ZNS'!M75,"&gt;10"))*'CG-EM_ZNS'!M75</f>
        <v>0</v>
      </c>
      <c r="N75" s="3">
        <f>(COUNTIF('CG-EM_ZNS'!N75,"&gt;70"))*'CG-EM_ZNS'!N75</f>
        <v>0</v>
      </c>
      <c r="O75" s="3">
        <f>(COUNTIF('CG-EM_ZNS'!O75,"&gt;1"))*'CG-EM_ZNS'!O75</f>
        <v>0</v>
      </c>
      <c r="P75" s="3">
        <f>(COUNTIF('CG-EM_ZNS'!P75,"&gt;1"))*'CG-EM_ZNS'!P75</f>
        <v>0</v>
      </c>
      <c r="Q75" s="3">
        <f>(COUNTIF('CG-EM_ZNS'!Q75,"&gt;1"))*'CG-EM_ZNS'!Q75</f>
        <v>0</v>
      </c>
      <c r="R75" s="3">
        <f>(COUNTIF('CG-EM_ZNS'!R75,"&gt;60"))*'CG-EM_ZNS'!R75</f>
        <v>0</v>
      </c>
      <c r="S75" s="3">
        <f>(COUNTIF('CG-EM_ZNS'!S75,"&gt;1"))*'CG-EM_ZNS'!S75</f>
        <v>0</v>
      </c>
      <c r="T75" s="3">
        <f>(COUNTIF('CG-EM_ZNS'!T75,"&gt;7300"))*'CG-EM_ZNS'!T75</f>
        <v>0</v>
      </c>
      <c r="U75" s="3">
        <f>(COUNTIF('CG-EM_ZNS'!U75,"&gt;10000"))*'CG-EM_ZNS'!U75</f>
        <v>0</v>
      </c>
      <c r="V75" s="3">
        <f>(COUNTIF('CG-EM_ZNS'!V75,"&gt;2920"))*'CG-EM_ZNS'!V75</f>
        <v>0</v>
      </c>
      <c r="W75" s="3"/>
      <c r="X75" s="37" t="s">
        <v>93</v>
      </c>
      <c r="Y75" s="33">
        <f t="shared" si="5"/>
        <v>0</v>
      </c>
      <c r="Z75" s="33">
        <f t="shared" si="6"/>
        <v>0</v>
      </c>
      <c r="AA75" s="33">
        <f t="shared" si="7"/>
        <v>0</v>
      </c>
      <c r="AB75" s="33">
        <f t="shared" si="8"/>
        <v>0</v>
      </c>
      <c r="AC75" s="33"/>
      <c r="AD75" s="38">
        <f t="shared" si="9"/>
        <v>0</v>
      </c>
    </row>
    <row r="76" spans="1:30" x14ac:dyDescent="0.25">
      <c r="A76" s="3" t="s">
        <v>95</v>
      </c>
      <c r="B76" s="3">
        <v>1</v>
      </c>
      <c r="C76" s="3" t="s">
        <v>19</v>
      </c>
      <c r="D76" s="3">
        <v>1</v>
      </c>
      <c r="E76" s="3" t="s">
        <v>274</v>
      </c>
      <c r="F76" s="3" t="s">
        <v>277</v>
      </c>
      <c r="G76" s="3">
        <f>(COUNTIF('CG-EM_ZNS'!G76,"&gt;100"))*'CG-EM_ZNS'!G76</f>
        <v>0</v>
      </c>
      <c r="H76" s="3">
        <f>(COUNTIF('CG-EM_ZNS'!H76,"&gt;90"))*'CG-EM_ZNS'!H76</f>
        <v>0</v>
      </c>
      <c r="I76" s="3">
        <f>(COUNTIF('CG-EM_ZNS'!I76,"&gt;40"))*'CG-EM_ZNS'!I76</f>
        <v>0</v>
      </c>
      <c r="J76" s="3">
        <f>(COUNTIF('CG-EM_ZNS'!J76,"&gt;1"))*'CG-EM_ZNS'!J76</f>
        <v>0</v>
      </c>
      <c r="K76" s="3">
        <f>(COUNTIF('CG-EM_ZNS'!K76,"&gt;5"))*'CG-EM_ZNS'!K76</f>
        <v>0</v>
      </c>
      <c r="L76" s="3">
        <f>(COUNTIF('CG-EM_ZNS'!L76,"&gt;60"))*'CG-EM_ZNS'!L76</f>
        <v>0</v>
      </c>
      <c r="M76" s="3">
        <f>(COUNTIF('CG-EM_ZNS'!M76,"&gt;10"))*'CG-EM_ZNS'!M76</f>
        <v>0</v>
      </c>
      <c r="N76" s="3">
        <f>(COUNTIF('CG-EM_ZNS'!N76,"&gt;70"))*'CG-EM_ZNS'!N76</f>
        <v>0</v>
      </c>
      <c r="O76" s="3">
        <f>(COUNTIF('CG-EM_ZNS'!O76,"&gt;1"))*'CG-EM_ZNS'!O76</f>
        <v>0</v>
      </c>
      <c r="P76" s="3">
        <f>(COUNTIF('CG-EM_ZNS'!P76,"&gt;1"))*'CG-EM_ZNS'!P76</f>
        <v>0</v>
      </c>
      <c r="Q76" s="3">
        <f>(COUNTIF('CG-EM_ZNS'!Q76,"&gt;1"))*'CG-EM_ZNS'!Q76</f>
        <v>0</v>
      </c>
      <c r="R76" s="3">
        <f>(COUNTIF('CG-EM_ZNS'!R76,"&gt;60"))*'CG-EM_ZNS'!R76</f>
        <v>0</v>
      </c>
      <c r="S76" s="3">
        <f>(COUNTIF('CG-EM_ZNS'!S76,"&gt;1"))*'CG-EM_ZNS'!S76</f>
        <v>0</v>
      </c>
      <c r="T76" s="3">
        <f>(COUNTIF('CG-EM_ZNS'!T76,"&gt;7300"))*'CG-EM_ZNS'!T76</f>
        <v>0</v>
      </c>
      <c r="U76" s="3">
        <f>(COUNTIF('CG-EM_ZNS'!U76,"&gt;10000"))*'CG-EM_ZNS'!U76</f>
        <v>0</v>
      </c>
      <c r="V76" s="3">
        <f>(COUNTIF('CG-EM_ZNS'!V76,"&gt;2920"))*'CG-EM_ZNS'!V76</f>
        <v>0</v>
      </c>
      <c r="W76" s="3"/>
      <c r="X76" s="37" t="s">
        <v>95</v>
      </c>
      <c r="Y76" s="33">
        <f t="shared" si="5"/>
        <v>0</v>
      </c>
      <c r="Z76" s="33">
        <f t="shared" si="6"/>
        <v>0</v>
      </c>
      <c r="AA76" s="33">
        <f t="shared" si="7"/>
        <v>0</v>
      </c>
      <c r="AB76" s="33">
        <f t="shared" si="8"/>
        <v>0</v>
      </c>
      <c r="AC76" s="33"/>
      <c r="AD76" s="38">
        <f t="shared" si="9"/>
        <v>0</v>
      </c>
    </row>
    <row r="77" spans="1:30" x14ac:dyDescent="0.25">
      <c r="A77" s="3" t="s">
        <v>96</v>
      </c>
      <c r="B77" s="3">
        <v>0.5</v>
      </c>
      <c r="C77" s="3" t="s">
        <v>19</v>
      </c>
      <c r="D77" s="3">
        <v>0</v>
      </c>
      <c r="E77" s="3" t="s">
        <v>274</v>
      </c>
      <c r="F77" s="3" t="s">
        <v>277</v>
      </c>
      <c r="G77" s="3">
        <f>(COUNTIF('CG-EM_ZNS'!G77,"&gt;100"))*'CG-EM_ZNS'!G77</f>
        <v>0</v>
      </c>
      <c r="H77" s="3">
        <f>(COUNTIF('CG-EM_ZNS'!H77,"&gt;90"))*'CG-EM_ZNS'!H77</f>
        <v>0</v>
      </c>
      <c r="I77" s="3">
        <f>(COUNTIF('CG-EM_ZNS'!I77,"&gt;40"))*'CG-EM_ZNS'!I77</f>
        <v>0</v>
      </c>
      <c r="J77" s="3">
        <f>(COUNTIF('CG-EM_ZNS'!J77,"&gt;1"))*'CG-EM_ZNS'!J77</f>
        <v>0</v>
      </c>
      <c r="K77" s="3">
        <f>(COUNTIF('CG-EM_ZNS'!K77,"&gt;5"))*'CG-EM_ZNS'!K77</f>
        <v>0</v>
      </c>
      <c r="L77" s="3">
        <f>(COUNTIF('CG-EM_ZNS'!L77,"&gt;60"))*'CG-EM_ZNS'!L77</f>
        <v>0</v>
      </c>
      <c r="M77" s="3">
        <f>(COUNTIF('CG-EM_ZNS'!M77,"&gt;10"))*'CG-EM_ZNS'!M77</f>
        <v>0</v>
      </c>
      <c r="N77" s="3">
        <f>(COUNTIF('CG-EM_ZNS'!N77,"&gt;70"))*'CG-EM_ZNS'!N77</f>
        <v>0</v>
      </c>
      <c r="O77" s="3">
        <f>(COUNTIF('CG-EM_ZNS'!O77,"&gt;1"))*'CG-EM_ZNS'!O77</f>
        <v>0</v>
      </c>
      <c r="P77" s="3">
        <f>(COUNTIF('CG-EM_ZNS'!P77,"&gt;1"))*'CG-EM_ZNS'!P77</f>
        <v>0</v>
      </c>
      <c r="Q77" s="3">
        <f>(COUNTIF('CG-EM_ZNS'!Q77,"&gt;1"))*'CG-EM_ZNS'!Q77</f>
        <v>0</v>
      </c>
      <c r="R77" s="3">
        <f>(COUNTIF('CG-EM_ZNS'!R77,"&gt;60"))*'CG-EM_ZNS'!R77</f>
        <v>0</v>
      </c>
      <c r="S77" s="3">
        <f>(COUNTIF('CG-EM_ZNS'!S77,"&gt;1"))*'CG-EM_ZNS'!S77</f>
        <v>0</v>
      </c>
      <c r="T77" s="3">
        <f>(COUNTIF('CG-EM_ZNS'!T77,"&gt;7300"))*'CG-EM_ZNS'!T77</f>
        <v>0</v>
      </c>
      <c r="U77" s="3">
        <f>(COUNTIF('CG-EM_ZNS'!U77,"&gt;10000"))*'CG-EM_ZNS'!U77</f>
        <v>0</v>
      </c>
      <c r="V77" s="3">
        <f>(COUNTIF('CG-EM_ZNS'!V77,"&gt;2920"))*'CG-EM_ZNS'!V77</f>
        <v>0</v>
      </c>
      <c r="W77" s="3"/>
      <c r="X77" s="37" t="s">
        <v>96</v>
      </c>
      <c r="Y77" s="33">
        <f t="shared" si="5"/>
        <v>0</v>
      </c>
      <c r="Z77" s="33">
        <f t="shared" si="6"/>
        <v>0</v>
      </c>
      <c r="AA77" s="33">
        <f t="shared" si="7"/>
        <v>0</v>
      </c>
      <c r="AB77" s="33">
        <f t="shared" si="8"/>
        <v>0</v>
      </c>
      <c r="AC77" s="33"/>
      <c r="AD77" s="38">
        <f t="shared" si="9"/>
        <v>0</v>
      </c>
    </row>
    <row r="78" spans="1:30" x14ac:dyDescent="0.25">
      <c r="A78" s="3" t="s">
        <v>97</v>
      </c>
      <c r="B78" s="3">
        <v>1</v>
      </c>
      <c r="C78" s="3" t="s">
        <v>98</v>
      </c>
      <c r="D78" s="3">
        <v>2</v>
      </c>
      <c r="E78" s="3" t="s">
        <v>274</v>
      </c>
      <c r="F78" s="3" t="s">
        <v>277</v>
      </c>
      <c r="G78" s="3">
        <f>(COUNTIF('CG-EM_ZNS'!G78,"&gt;100"))*'CG-EM_ZNS'!G78</f>
        <v>0</v>
      </c>
      <c r="H78" s="3">
        <f>(COUNTIF('CG-EM_ZNS'!H78,"&gt;90"))*'CG-EM_ZNS'!H78</f>
        <v>0</v>
      </c>
      <c r="I78" s="3">
        <f>(COUNTIF('CG-EM_ZNS'!I78,"&gt;40"))*'CG-EM_ZNS'!I78</f>
        <v>0</v>
      </c>
      <c r="J78" s="3">
        <f>(COUNTIF('CG-EM_ZNS'!J78,"&gt;1"))*'CG-EM_ZNS'!J78</f>
        <v>0</v>
      </c>
      <c r="K78" s="3">
        <f>(COUNTIF('CG-EM_ZNS'!K78,"&gt;5"))*'CG-EM_ZNS'!K78</f>
        <v>0</v>
      </c>
      <c r="L78" s="3">
        <f>(COUNTIF('CG-EM_ZNS'!L78,"&gt;60"))*'CG-EM_ZNS'!L78</f>
        <v>0</v>
      </c>
      <c r="M78" s="3">
        <f>(COUNTIF('CG-EM_ZNS'!M78,"&gt;10"))*'CG-EM_ZNS'!M78</f>
        <v>0</v>
      </c>
      <c r="N78" s="3">
        <f>(COUNTIF('CG-EM_ZNS'!N78,"&gt;70"))*'CG-EM_ZNS'!N78</f>
        <v>0</v>
      </c>
      <c r="O78" s="3">
        <f>(COUNTIF('CG-EM_ZNS'!O78,"&gt;1"))*'CG-EM_ZNS'!O78</f>
        <v>0</v>
      </c>
      <c r="P78" s="3">
        <f>(COUNTIF('CG-EM_ZNS'!P78,"&gt;1"))*'CG-EM_ZNS'!P78</f>
        <v>0</v>
      </c>
      <c r="Q78" s="3">
        <f>(COUNTIF('CG-EM_ZNS'!Q78,"&gt;1"))*'CG-EM_ZNS'!Q78</f>
        <v>0</v>
      </c>
      <c r="R78" s="3">
        <f>(COUNTIF('CG-EM_ZNS'!R78,"&gt;60"))*'CG-EM_ZNS'!R78</f>
        <v>0</v>
      </c>
      <c r="S78" s="3">
        <f>(COUNTIF('CG-EM_ZNS'!S78,"&gt;1"))*'CG-EM_ZNS'!S78</f>
        <v>0</v>
      </c>
      <c r="T78" s="3">
        <f>(COUNTIF('CG-EM_ZNS'!T78,"&gt;7300"))*'CG-EM_ZNS'!T78</f>
        <v>0</v>
      </c>
      <c r="U78" s="3">
        <f>(COUNTIF('CG-EM_ZNS'!U78,"&gt;10000"))*'CG-EM_ZNS'!U78</f>
        <v>0</v>
      </c>
      <c r="V78" s="3">
        <f>(COUNTIF('CG-EM_ZNS'!V78,"&gt;2920"))*'CG-EM_ZNS'!V78</f>
        <v>0</v>
      </c>
      <c r="W78" s="3"/>
      <c r="X78" s="37" t="s">
        <v>97</v>
      </c>
      <c r="Y78" s="33">
        <f t="shared" si="5"/>
        <v>0</v>
      </c>
      <c r="Z78" s="33">
        <f t="shared" si="6"/>
        <v>0</v>
      </c>
      <c r="AA78" s="33">
        <f t="shared" si="7"/>
        <v>0</v>
      </c>
      <c r="AB78" s="33">
        <f t="shared" si="8"/>
        <v>0</v>
      </c>
      <c r="AC78" s="33"/>
      <c r="AD78" s="38">
        <f t="shared" si="9"/>
        <v>0</v>
      </c>
    </row>
    <row r="79" spans="1:30" x14ac:dyDescent="0.25">
      <c r="A79" s="3" t="s">
        <v>99</v>
      </c>
      <c r="B79" s="3">
        <v>1</v>
      </c>
      <c r="C79" s="3" t="s">
        <v>98</v>
      </c>
      <c r="D79" s="3">
        <v>0</v>
      </c>
      <c r="E79" s="3" t="s">
        <v>274</v>
      </c>
      <c r="F79" s="3" t="s">
        <v>277</v>
      </c>
      <c r="G79" s="3">
        <f>(COUNTIF('CG-EM_ZNS'!G79,"&gt;100"))*'CG-EM_ZNS'!G79</f>
        <v>0</v>
      </c>
      <c r="H79" s="3">
        <f>(COUNTIF('CG-EM_ZNS'!H79,"&gt;90"))*'CG-EM_ZNS'!H79</f>
        <v>0</v>
      </c>
      <c r="I79" s="3">
        <f>(COUNTIF('CG-EM_ZNS'!I79,"&gt;40"))*'CG-EM_ZNS'!I79</f>
        <v>0</v>
      </c>
      <c r="J79" s="3">
        <f>(COUNTIF('CG-EM_ZNS'!J79,"&gt;1"))*'CG-EM_ZNS'!J79</f>
        <v>0</v>
      </c>
      <c r="K79" s="3">
        <f>(COUNTIF('CG-EM_ZNS'!K79,"&gt;5"))*'CG-EM_ZNS'!K79</f>
        <v>0</v>
      </c>
      <c r="L79" s="3">
        <f>(COUNTIF('CG-EM_ZNS'!L79,"&gt;60"))*'CG-EM_ZNS'!L79</f>
        <v>0</v>
      </c>
      <c r="M79" s="3">
        <f>(COUNTIF('CG-EM_ZNS'!M79,"&gt;10"))*'CG-EM_ZNS'!M79</f>
        <v>0</v>
      </c>
      <c r="N79" s="3">
        <f>(COUNTIF('CG-EM_ZNS'!N79,"&gt;70"))*'CG-EM_ZNS'!N79</f>
        <v>0</v>
      </c>
      <c r="O79" s="3">
        <f>(COUNTIF('CG-EM_ZNS'!O79,"&gt;1"))*'CG-EM_ZNS'!O79</f>
        <v>0</v>
      </c>
      <c r="P79" s="3">
        <f>(COUNTIF('CG-EM_ZNS'!P79,"&gt;1"))*'CG-EM_ZNS'!P79</f>
        <v>0</v>
      </c>
      <c r="Q79" s="3">
        <f>(COUNTIF('CG-EM_ZNS'!Q79,"&gt;1"))*'CG-EM_ZNS'!Q79</f>
        <v>0</v>
      </c>
      <c r="R79" s="3">
        <f>(COUNTIF('CG-EM_ZNS'!R79,"&gt;60"))*'CG-EM_ZNS'!R79</f>
        <v>0</v>
      </c>
      <c r="S79" s="3">
        <f>(COUNTIF('CG-EM_ZNS'!S79,"&gt;1"))*'CG-EM_ZNS'!S79</f>
        <v>0</v>
      </c>
      <c r="T79" s="3">
        <f>(COUNTIF('CG-EM_ZNS'!T79,"&gt;7300"))*'CG-EM_ZNS'!T79</f>
        <v>0</v>
      </c>
      <c r="U79" s="3">
        <f>(COUNTIF('CG-EM_ZNS'!U79,"&gt;10000"))*'CG-EM_ZNS'!U79</f>
        <v>0</v>
      </c>
      <c r="V79" s="3">
        <f>(COUNTIF('CG-EM_ZNS'!V79,"&gt;2920"))*'CG-EM_ZNS'!V79</f>
        <v>0</v>
      </c>
      <c r="W79" s="3"/>
      <c r="X79" s="37" t="s">
        <v>99</v>
      </c>
      <c r="Y79" s="33">
        <f t="shared" si="5"/>
        <v>0</v>
      </c>
      <c r="Z79" s="33">
        <f t="shared" si="6"/>
        <v>0</v>
      </c>
      <c r="AA79" s="33">
        <f t="shared" si="7"/>
        <v>0</v>
      </c>
      <c r="AB79" s="33">
        <f t="shared" si="8"/>
        <v>0</v>
      </c>
      <c r="AC79" s="33"/>
      <c r="AD79" s="38">
        <f t="shared" si="9"/>
        <v>0</v>
      </c>
    </row>
    <row r="80" spans="1:30" x14ac:dyDescent="0.25">
      <c r="A80" s="3" t="s">
        <v>100</v>
      </c>
      <c r="B80" s="3">
        <v>0.5</v>
      </c>
      <c r="C80" s="3" t="s">
        <v>19</v>
      </c>
      <c r="D80" s="3">
        <v>2</v>
      </c>
      <c r="E80" s="3" t="s">
        <v>274</v>
      </c>
      <c r="F80" s="3" t="s">
        <v>277</v>
      </c>
      <c r="G80" s="3">
        <f>(COUNTIF('CG-EM_ZNS'!G80,"&gt;100"))*'CG-EM_ZNS'!G80</f>
        <v>0</v>
      </c>
      <c r="H80" s="3">
        <f>(COUNTIF('CG-EM_ZNS'!H80,"&gt;90"))*'CG-EM_ZNS'!H80</f>
        <v>0</v>
      </c>
      <c r="I80" s="3">
        <f>(COUNTIF('CG-EM_ZNS'!I80,"&gt;40"))*'CG-EM_ZNS'!I80</f>
        <v>0</v>
      </c>
      <c r="J80" s="3">
        <f>(COUNTIF('CG-EM_ZNS'!J80,"&gt;1"))*'CG-EM_ZNS'!J80</f>
        <v>0</v>
      </c>
      <c r="K80" s="3">
        <f>(COUNTIF('CG-EM_ZNS'!K80,"&gt;5"))*'CG-EM_ZNS'!K80</f>
        <v>0</v>
      </c>
      <c r="L80" s="3">
        <f>(COUNTIF('CG-EM_ZNS'!L80,"&gt;60"))*'CG-EM_ZNS'!L80</f>
        <v>0</v>
      </c>
      <c r="M80" s="3">
        <f>(COUNTIF('CG-EM_ZNS'!M80,"&gt;10"))*'CG-EM_ZNS'!M80</f>
        <v>0</v>
      </c>
      <c r="N80" s="3">
        <f>(COUNTIF('CG-EM_ZNS'!N80,"&gt;70"))*'CG-EM_ZNS'!N80</f>
        <v>0</v>
      </c>
      <c r="O80" s="3">
        <f>(COUNTIF('CG-EM_ZNS'!O80,"&gt;1"))*'CG-EM_ZNS'!O80</f>
        <v>0</v>
      </c>
      <c r="P80" s="3">
        <f>(COUNTIF('CG-EM_ZNS'!P80,"&gt;1"))*'CG-EM_ZNS'!P80</f>
        <v>0</v>
      </c>
      <c r="Q80" s="3">
        <f>(COUNTIF('CG-EM_ZNS'!Q80,"&gt;1"))*'CG-EM_ZNS'!Q80</f>
        <v>0</v>
      </c>
      <c r="R80" s="3">
        <f>(COUNTIF('CG-EM_ZNS'!R80,"&gt;60"))*'CG-EM_ZNS'!R80</f>
        <v>0</v>
      </c>
      <c r="S80" s="3">
        <f>(COUNTIF('CG-EM_ZNS'!S80,"&gt;1"))*'CG-EM_ZNS'!S80</f>
        <v>0</v>
      </c>
      <c r="T80" s="3">
        <f>(COUNTIF('CG-EM_ZNS'!T80,"&gt;7300"))*'CG-EM_ZNS'!T80</f>
        <v>0</v>
      </c>
      <c r="U80" s="3">
        <f>(COUNTIF('CG-EM_ZNS'!U80,"&gt;10000"))*'CG-EM_ZNS'!U80</f>
        <v>0</v>
      </c>
      <c r="V80" s="3">
        <f>(COUNTIF('CG-EM_ZNS'!V80,"&gt;2920"))*'CG-EM_ZNS'!V80</f>
        <v>0</v>
      </c>
      <c r="W80" s="3"/>
      <c r="X80" s="37" t="s">
        <v>100</v>
      </c>
      <c r="Y80" s="33">
        <f t="shared" si="5"/>
        <v>0</v>
      </c>
      <c r="Z80" s="33">
        <f t="shared" si="6"/>
        <v>0</v>
      </c>
      <c r="AA80" s="33">
        <f t="shared" si="7"/>
        <v>0</v>
      </c>
      <c r="AB80" s="33">
        <f t="shared" si="8"/>
        <v>0</v>
      </c>
      <c r="AC80" s="33"/>
      <c r="AD80" s="38">
        <f t="shared" si="9"/>
        <v>0</v>
      </c>
    </row>
    <row r="81" spans="1:30" x14ac:dyDescent="0.25">
      <c r="A81" s="3" t="s">
        <v>101</v>
      </c>
      <c r="B81" s="3">
        <v>2.5</v>
      </c>
      <c r="C81" s="3" t="s">
        <v>94</v>
      </c>
      <c r="D81" s="3">
        <v>20</v>
      </c>
      <c r="E81" s="3" t="s">
        <v>274</v>
      </c>
      <c r="F81" s="3" t="s">
        <v>277</v>
      </c>
      <c r="G81" s="3">
        <f>(COUNTIF('CG-EM_ZNS'!G81,"&gt;100"))*'CG-EM_ZNS'!G81</f>
        <v>0</v>
      </c>
      <c r="H81" s="3">
        <f>(COUNTIF('CG-EM_ZNS'!H81,"&gt;90"))*'CG-EM_ZNS'!H81</f>
        <v>0</v>
      </c>
      <c r="I81" s="3">
        <f>(COUNTIF('CG-EM_ZNS'!I81,"&gt;40"))*'CG-EM_ZNS'!I81</f>
        <v>0</v>
      </c>
      <c r="J81" s="3">
        <f>(COUNTIF('CG-EM_ZNS'!J81,"&gt;1"))*'CG-EM_ZNS'!J81</f>
        <v>0</v>
      </c>
      <c r="K81" s="3">
        <f>(COUNTIF('CG-EM_ZNS'!K81,"&gt;5"))*'CG-EM_ZNS'!K81</f>
        <v>0</v>
      </c>
      <c r="L81" s="3">
        <f>(COUNTIF('CG-EM_ZNS'!L81,"&gt;60"))*'CG-EM_ZNS'!L81</f>
        <v>0</v>
      </c>
      <c r="M81" s="3">
        <f>(COUNTIF('CG-EM_ZNS'!M81,"&gt;10"))*'CG-EM_ZNS'!M81</f>
        <v>0</v>
      </c>
      <c r="N81" s="3">
        <f>(COUNTIF('CG-EM_ZNS'!N81,"&gt;70"))*'CG-EM_ZNS'!N81</f>
        <v>0</v>
      </c>
      <c r="O81" s="3">
        <f>(COUNTIF('CG-EM_ZNS'!O81,"&gt;1"))*'CG-EM_ZNS'!O81</f>
        <v>0</v>
      </c>
      <c r="P81" s="3">
        <f>(COUNTIF('CG-EM_ZNS'!P81,"&gt;1"))*'CG-EM_ZNS'!P81</f>
        <v>0</v>
      </c>
      <c r="Q81" s="3">
        <f>(COUNTIF('CG-EM_ZNS'!Q81,"&gt;1"))*'CG-EM_ZNS'!Q81</f>
        <v>0</v>
      </c>
      <c r="R81" s="3">
        <f>(COUNTIF('CG-EM_ZNS'!R81,"&gt;60"))*'CG-EM_ZNS'!R81</f>
        <v>0</v>
      </c>
      <c r="S81" s="3">
        <f>(COUNTIF('CG-EM_ZNS'!S81,"&gt;1"))*'CG-EM_ZNS'!S81</f>
        <v>0</v>
      </c>
      <c r="T81" s="3">
        <f>(COUNTIF('CG-EM_ZNS'!T81,"&gt;7300"))*'CG-EM_ZNS'!T81</f>
        <v>0</v>
      </c>
      <c r="U81" s="3">
        <f>(COUNTIF('CG-EM_ZNS'!U81,"&gt;10000"))*'CG-EM_ZNS'!U81</f>
        <v>0</v>
      </c>
      <c r="V81" s="3">
        <f>(COUNTIF('CG-EM_ZNS'!V81,"&gt;2920"))*'CG-EM_ZNS'!V81</f>
        <v>0</v>
      </c>
      <c r="W81" s="3"/>
      <c r="X81" s="37" t="s">
        <v>101</v>
      </c>
      <c r="Y81" s="33">
        <f t="shared" si="5"/>
        <v>0</v>
      </c>
      <c r="Z81" s="33">
        <f t="shared" si="6"/>
        <v>0</v>
      </c>
      <c r="AA81" s="33">
        <f t="shared" si="7"/>
        <v>0</v>
      </c>
      <c r="AB81" s="33">
        <f t="shared" si="8"/>
        <v>0</v>
      </c>
      <c r="AC81" s="33"/>
      <c r="AD81" s="38">
        <f t="shared" si="9"/>
        <v>0</v>
      </c>
    </row>
    <row r="82" spans="1:30" x14ac:dyDescent="0.25">
      <c r="A82" s="3" t="s">
        <v>102</v>
      </c>
      <c r="B82" s="3">
        <v>1</v>
      </c>
      <c r="C82" s="3" t="s">
        <v>98</v>
      </c>
      <c r="D82" s="3">
        <v>2</v>
      </c>
      <c r="E82" s="3" t="s">
        <v>274</v>
      </c>
      <c r="F82" s="3" t="s">
        <v>277</v>
      </c>
      <c r="G82" s="3">
        <f>(COUNTIF('CG-EM_ZNS'!G82,"&gt;100"))*'CG-EM_ZNS'!G82</f>
        <v>0</v>
      </c>
      <c r="H82" s="3">
        <f>(COUNTIF('CG-EM_ZNS'!H82,"&gt;90"))*'CG-EM_ZNS'!H82</f>
        <v>0</v>
      </c>
      <c r="I82" s="3">
        <f>(COUNTIF('CG-EM_ZNS'!I82,"&gt;40"))*'CG-EM_ZNS'!I82</f>
        <v>0</v>
      </c>
      <c r="J82" s="3">
        <f>(COUNTIF('CG-EM_ZNS'!J82,"&gt;1"))*'CG-EM_ZNS'!J82</f>
        <v>0</v>
      </c>
      <c r="K82" s="3">
        <f>(COUNTIF('CG-EM_ZNS'!K82,"&gt;5"))*'CG-EM_ZNS'!K82</f>
        <v>0</v>
      </c>
      <c r="L82" s="3">
        <f>(COUNTIF('CG-EM_ZNS'!L82,"&gt;60"))*'CG-EM_ZNS'!L82</f>
        <v>0</v>
      </c>
      <c r="M82" s="3">
        <f>(COUNTIF('CG-EM_ZNS'!M82,"&gt;10"))*'CG-EM_ZNS'!M82</f>
        <v>0</v>
      </c>
      <c r="N82" s="3">
        <f>(COUNTIF('CG-EM_ZNS'!N82,"&gt;70"))*'CG-EM_ZNS'!N82</f>
        <v>0</v>
      </c>
      <c r="O82" s="3">
        <f>(COUNTIF('CG-EM_ZNS'!O82,"&gt;1"))*'CG-EM_ZNS'!O82</f>
        <v>0</v>
      </c>
      <c r="P82" s="3">
        <f>(COUNTIF('CG-EM_ZNS'!P82,"&gt;1"))*'CG-EM_ZNS'!P82</f>
        <v>0</v>
      </c>
      <c r="Q82" s="3">
        <f>(COUNTIF('CG-EM_ZNS'!Q82,"&gt;1"))*'CG-EM_ZNS'!Q82</f>
        <v>0</v>
      </c>
      <c r="R82" s="3">
        <f>(COUNTIF('CG-EM_ZNS'!R82,"&gt;60"))*'CG-EM_ZNS'!R82</f>
        <v>0</v>
      </c>
      <c r="S82" s="3">
        <f>(COUNTIF('CG-EM_ZNS'!S82,"&gt;1"))*'CG-EM_ZNS'!S82</f>
        <v>0</v>
      </c>
      <c r="T82" s="3">
        <f>(COUNTIF('CG-EM_ZNS'!T82,"&gt;7300"))*'CG-EM_ZNS'!T82</f>
        <v>0</v>
      </c>
      <c r="U82" s="3">
        <f>(COUNTIF('CG-EM_ZNS'!U82,"&gt;10000"))*'CG-EM_ZNS'!U82</f>
        <v>0</v>
      </c>
      <c r="V82" s="3">
        <f>(COUNTIF('CG-EM_ZNS'!V82,"&gt;2920"))*'CG-EM_ZNS'!V82</f>
        <v>0</v>
      </c>
      <c r="W82" s="3"/>
      <c r="X82" s="37" t="s">
        <v>102</v>
      </c>
      <c r="Y82" s="33">
        <f t="shared" si="5"/>
        <v>0</v>
      </c>
      <c r="Z82" s="33">
        <f t="shared" si="6"/>
        <v>0</v>
      </c>
      <c r="AA82" s="33">
        <f t="shared" si="7"/>
        <v>0</v>
      </c>
      <c r="AB82" s="33">
        <f t="shared" si="8"/>
        <v>0</v>
      </c>
      <c r="AC82" s="33"/>
      <c r="AD82" s="38">
        <f t="shared" si="9"/>
        <v>0</v>
      </c>
    </row>
    <row r="83" spans="1:30" x14ac:dyDescent="0.25">
      <c r="A83" s="3" t="s">
        <v>103</v>
      </c>
      <c r="B83" s="3">
        <v>0.5</v>
      </c>
      <c r="C83" s="3" t="s">
        <v>17</v>
      </c>
      <c r="D83" s="3">
        <v>9</v>
      </c>
      <c r="E83" s="3" t="s">
        <v>274</v>
      </c>
      <c r="F83" s="3" t="s">
        <v>277</v>
      </c>
      <c r="G83" s="3">
        <f>(COUNTIF('CG-EM_ZNS'!G83,"&gt;100"))*'CG-EM_ZNS'!G83</f>
        <v>0</v>
      </c>
      <c r="H83" s="3">
        <f>(COUNTIF('CG-EM_ZNS'!H83,"&gt;90"))*'CG-EM_ZNS'!H83</f>
        <v>0</v>
      </c>
      <c r="I83" s="3">
        <f>(COUNTIF('CG-EM_ZNS'!I83,"&gt;40"))*'CG-EM_ZNS'!I83</f>
        <v>0</v>
      </c>
      <c r="J83" s="3">
        <f>(COUNTIF('CG-EM_ZNS'!J83,"&gt;1"))*'CG-EM_ZNS'!J83</f>
        <v>0</v>
      </c>
      <c r="K83" s="3">
        <f>(COUNTIF('CG-EM_ZNS'!K83,"&gt;5"))*'CG-EM_ZNS'!K83</f>
        <v>0</v>
      </c>
      <c r="L83" s="3">
        <f>(COUNTIF('CG-EM_ZNS'!L83,"&gt;60"))*'CG-EM_ZNS'!L83</f>
        <v>0</v>
      </c>
      <c r="M83" s="3">
        <f>(COUNTIF('CG-EM_ZNS'!M83,"&gt;10"))*'CG-EM_ZNS'!M83</f>
        <v>0</v>
      </c>
      <c r="N83" s="3">
        <f>(COUNTIF('CG-EM_ZNS'!N83,"&gt;70"))*'CG-EM_ZNS'!N83</f>
        <v>0</v>
      </c>
      <c r="O83" s="3">
        <f>(COUNTIF('CG-EM_ZNS'!O83,"&gt;1"))*'CG-EM_ZNS'!O83</f>
        <v>0</v>
      </c>
      <c r="P83" s="3">
        <f>(COUNTIF('CG-EM_ZNS'!P83,"&gt;1"))*'CG-EM_ZNS'!P83</f>
        <v>0</v>
      </c>
      <c r="Q83" s="3">
        <f>(COUNTIF('CG-EM_ZNS'!Q83,"&gt;1"))*'CG-EM_ZNS'!Q83</f>
        <v>0</v>
      </c>
      <c r="R83" s="3">
        <f>(COUNTIF('CG-EM_ZNS'!R83,"&gt;60"))*'CG-EM_ZNS'!R83</f>
        <v>0</v>
      </c>
      <c r="S83" s="3">
        <f>(COUNTIF('CG-EM_ZNS'!S83,"&gt;1"))*'CG-EM_ZNS'!S83</f>
        <v>0</v>
      </c>
      <c r="T83" s="3">
        <f>(COUNTIF('CG-EM_ZNS'!T83,"&gt;7300"))*'CG-EM_ZNS'!T83</f>
        <v>0</v>
      </c>
      <c r="U83" s="3">
        <f>(COUNTIF('CG-EM_ZNS'!U83,"&gt;10000"))*'CG-EM_ZNS'!U83</f>
        <v>0</v>
      </c>
      <c r="V83" s="3">
        <f>(COUNTIF('CG-EM_ZNS'!V83,"&gt;2920"))*'CG-EM_ZNS'!V83</f>
        <v>0</v>
      </c>
      <c r="W83" s="3"/>
      <c r="X83" s="37" t="s">
        <v>103</v>
      </c>
      <c r="Y83" s="33">
        <f t="shared" si="5"/>
        <v>0</v>
      </c>
      <c r="Z83" s="33">
        <f t="shared" si="6"/>
        <v>0</v>
      </c>
      <c r="AA83" s="33">
        <f t="shared" si="7"/>
        <v>0</v>
      </c>
      <c r="AB83" s="33">
        <f t="shared" si="8"/>
        <v>0</v>
      </c>
      <c r="AC83" s="33"/>
      <c r="AD83" s="38">
        <f t="shared" si="9"/>
        <v>0</v>
      </c>
    </row>
    <row r="84" spans="1:30" x14ac:dyDescent="0.25">
      <c r="A84" s="3" t="s">
        <v>104</v>
      </c>
      <c r="B84" s="3">
        <v>0.5</v>
      </c>
      <c r="C84" s="3" t="s">
        <v>98</v>
      </c>
      <c r="D84" s="3">
        <v>12</v>
      </c>
      <c r="E84" s="3" t="s">
        <v>274</v>
      </c>
      <c r="F84" s="3" t="s">
        <v>277</v>
      </c>
      <c r="G84" s="3">
        <f>(COUNTIF('CG-EM_ZNS'!G84,"&gt;100"))*'CG-EM_ZNS'!G84</f>
        <v>0</v>
      </c>
      <c r="H84" s="3">
        <f>(COUNTIF('CG-EM_ZNS'!H84,"&gt;90"))*'CG-EM_ZNS'!H84</f>
        <v>0</v>
      </c>
      <c r="I84" s="3">
        <f>(COUNTIF('CG-EM_ZNS'!I84,"&gt;40"))*'CG-EM_ZNS'!I84</f>
        <v>0</v>
      </c>
      <c r="J84" s="3">
        <f>(COUNTIF('CG-EM_ZNS'!J84,"&gt;1"))*'CG-EM_ZNS'!J84</f>
        <v>0</v>
      </c>
      <c r="K84" s="3">
        <f>(COUNTIF('CG-EM_ZNS'!K84,"&gt;5"))*'CG-EM_ZNS'!K84</f>
        <v>0</v>
      </c>
      <c r="L84" s="3">
        <f>(COUNTIF('CG-EM_ZNS'!L84,"&gt;60"))*'CG-EM_ZNS'!L84</f>
        <v>0</v>
      </c>
      <c r="M84" s="3">
        <f>(COUNTIF('CG-EM_ZNS'!M84,"&gt;10"))*'CG-EM_ZNS'!M84</f>
        <v>0</v>
      </c>
      <c r="N84" s="3">
        <f>(COUNTIF('CG-EM_ZNS'!N84,"&gt;70"))*'CG-EM_ZNS'!N84</f>
        <v>0</v>
      </c>
      <c r="O84" s="3">
        <f>(COUNTIF('CG-EM_ZNS'!O84,"&gt;1"))*'CG-EM_ZNS'!O84</f>
        <v>0</v>
      </c>
      <c r="P84" s="3">
        <f>(COUNTIF('CG-EM_ZNS'!P84,"&gt;1"))*'CG-EM_ZNS'!P84</f>
        <v>0</v>
      </c>
      <c r="Q84" s="3">
        <f>(COUNTIF('CG-EM_ZNS'!Q84,"&gt;1"))*'CG-EM_ZNS'!Q84</f>
        <v>0</v>
      </c>
      <c r="R84" s="3">
        <f>(COUNTIF('CG-EM_ZNS'!R84,"&gt;60"))*'CG-EM_ZNS'!R84</f>
        <v>0</v>
      </c>
      <c r="S84" s="3">
        <f>(COUNTIF('CG-EM_ZNS'!S84,"&gt;1"))*'CG-EM_ZNS'!S84</f>
        <v>0</v>
      </c>
      <c r="T84" s="3">
        <f>(COUNTIF('CG-EM_ZNS'!T84,"&gt;7300"))*'CG-EM_ZNS'!T84</f>
        <v>0</v>
      </c>
      <c r="U84" s="3">
        <f>(COUNTIF('CG-EM_ZNS'!U84,"&gt;10000"))*'CG-EM_ZNS'!U84</f>
        <v>0</v>
      </c>
      <c r="V84" s="3">
        <f>(COUNTIF('CG-EM_ZNS'!V84,"&gt;2920"))*'CG-EM_ZNS'!V84</f>
        <v>0</v>
      </c>
      <c r="W84" s="3"/>
      <c r="X84" s="37" t="s">
        <v>104</v>
      </c>
      <c r="Y84" s="33">
        <f t="shared" si="5"/>
        <v>0</v>
      </c>
      <c r="Z84" s="33">
        <f t="shared" si="6"/>
        <v>0</v>
      </c>
      <c r="AA84" s="33">
        <f t="shared" si="7"/>
        <v>0</v>
      </c>
      <c r="AB84" s="33">
        <f t="shared" si="8"/>
        <v>0</v>
      </c>
      <c r="AC84" s="33"/>
      <c r="AD84" s="38">
        <f t="shared" si="9"/>
        <v>0</v>
      </c>
    </row>
    <row r="85" spans="1:30" x14ac:dyDescent="0.25">
      <c r="A85" s="3" t="s">
        <v>105</v>
      </c>
      <c r="B85" s="3">
        <v>4</v>
      </c>
      <c r="C85" s="3" t="s">
        <v>98</v>
      </c>
      <c r="D85" s="3" t="s">
        <v>135</v>
      </c>
      <c r="E85" s="3" t="s">
        <v>274</v>
      </c>
      <c r="F85" s="3" t="s">
        <v>278</v>
      </c>
      <c r="G85" s="3">
        <f>(COUNTIF('CG-EM_ZNS'!G85,"&gt;100"))*'CG-EM_ZNS'!G85</f>
        <v>0</v>
      </c>
      <c r="H85" s="3">
        <f>(COUNTIF('CG-EM_ZNS'!H85,"&gt;90"))*'CG-EM_ZNS'!H85</f>
        <v>0</v>
      </c>
      <c r="I85" s="3">
        <f>(COUNTIF('CG-EM_ZNS'!I85,"&gt;40"))*'CG-EM_ZNS'!I85</f>
        <v>140</v>
      </c>
      <c r="J85" s="3">
        <f>(COUNTIF('CG-EM_ZNS'!J85,"&gt;1"))*'CG-EM_ZNS'!J85</f>
        <v>200</v>
      </c>
      <c r="K85" s="3">
        <f>(COUNTIF('CG-EM_ZNS'!K85,"&gt;5"))*'CG-EM_ZNS'!K85</f>
        <v>88</v>
      </c>
      <c r="L85" s="3">
        <f>(COUNTIF('CG-EM_ZNS'!L85,"&gt;60"))*'CG-EM_ZNS'!L85</f>
        <v>0</v>
      </c>
      <c r="M85" s="3">
        <f>(COUNTIF('CG-EM_ZNS'!M85,"&gt;10"))*'CG-EM_ZNS'!M85</f>
        <v>73</v>
      </c>
      <c r="N85" s="3">
        <f>(COUNTIF('CG-EM_ZNS'!N85,"&gt;70"))*'CG-EM_ZNS'!N85</f>
        <v>0</v>
      </c>
      <c r="O85" s="3">
        <f>(COUNTIF('CG-EM_ZNS'!O85,"&gt;1"))*'CG-EM_ZNS'!O85</f>
        <v>0</v>
      </c>
      <c r="P85" s="3">
        <f>(COUNTIF('CG-EM_ZNS'!P85,"&gt;1"))*'CG-EM_ZNS'!P85</f>
        <v>0</v>
      </c>
      <c r="Q85" s="3">
        <f>(COUNTIF('CG-EM_ZNS'!Q85,"&gt;1"))*'CG-EM_ZNS'!Q85</f>
        <v>0</v>
      </c>
      <c r="R85" s="3">
        <f>(COUNTIF('CG-EM_ZNS'!R85,"&gt;60"))*'CG-EM_ZNS'!R85</f>
        <v>0</v>
      </c>
      <c r="S85" s="3">
        <f>(COUNTIF('CG-EM_ZNS'!S85,"&gt;1"))*'CG-EM_ZNS'!S85</f>
        <v>0</v>
      </c>
      <c r="T85" s="3">
        <f>(COUNTIF('CG-EM_ZNS'!T85,"&gt;7300"))*'CG-EM_ZNS'!T85</f>
        <v>0</v>
      </c>
      <c r="U85" s="3">
        <f>(COUNTIF('CG-EM_ZNS'!U85,"&gt;10000"))*'CG-EM_ZNS'!U85</f>
        <v>0</v>
      </c>
      <c r="V85" s="3">
        <f>(COUNTIF('CG-EM_ZNS'!V85,"&gt;2920"))*'CG-EM_ZNS'!V85</f>
        <v>0</v>
      </c>
      <c r="W85" s="3"/>
      <c r="X85" s="37"/>
      <c r="Y85" s="33">
        <f t="shared" si="5"/>
        <v>4</v>
      </c>
      <c r="Z85" s="33">
        <f t="shared" si="6"/>
        <v>0</v>
      </c>
      <c r="AA85" s="33">
        <f t="shared" si="7"/>
        <v>4</v>
      </c>
      <c r="AB85" s="33">
        <f t="shared" si="8"/>
        <v>0</v>
      </c>
      <c r="AC85" s="33"/>
      <c r="AD85" s="38">
        <f t="shared" si="9"/>
        <v>0</v>
      </c>
    </row>
    <row r="86" spans="1:30" x14ac:dyDescent="0.25">
      <c r="A86" s="3" t="s">
        <v>105</v>
      </c>
      <c r="B86" s="3">
        <v>3.5</v>
      </c>
      <c r="C86" s="3" t="s">
        <v>98</v>
      </c>
      <c r="D86" s="3" t="s">
        <v>15</v>
      </c>
      <c r="E86" s="3" t="s">
        <v>274</v>
      </c>
      <c r="F86" s="3" t="s">
        <v>278</v>
      </c>
      <c r="G86" s="3">
        <f>(COUNTIF('CG-EM_ZNS'!G86,"&gt;100"))*'CG-EM_ZNS'!G86</f>
        <v>0</v>
      </c>
      <c r="H86" s="3">
        <f>(COUNTIF('CG-EM_ZNS'!H86,"&gt;90"))*'CG-EM_ZNS'!H86</f>
        <v>0</v>
      </c>
      <c r="I86" s="3">
        <f>(COUNTIF('CG-EM_ZNS'!I86,"&gt;40"))*'CG-EM_ZNS'!I86</f>
        <v>0</v>
      </c>
      <c r="J86" s="3">
        <f>(COUNTIF('CG-EM_ZNS'!J86,"&gt;1"))*'CG-EM_ZNS'!J86</f>
        <v>0</v>
      </c>
      <c r="K86" s="3">
        <f>(COUNTIF('CG-EM_ZNS'!K86,"&gt;5"))*'CG-EM_ZNS'!K86</f>
        <v>0</v>
      </c>
      <c r="L86" s="3">
        <f>(COUNTIF('CG-EM_ZNS'!L86,"&gt;60"))*'CG-EM_ZNS'!L86</f>
        <v>0</v>
      </c>
      <c r="M86" s="3">
        <f>(COUNTIF('CG-EM_ZNS'!M86,"&gt;10"))*'CG-EM_ZNS'!M86</f>
        <v>0</v>
      </c>
      <c r="N86" s="3">
        <f>(COUNTIF('CG-EM_ZNS'!N86,"&gt;70"))*'CG-EM_ZNS'!N86</f>
        <v>0</v>
      </c>
      <c r="O86" s="3">
        <f>(COUNTIF('CG-EM_ZNS'!O86,"&gt;1"))*'CG-EM_ZNS'!O86</f>
        <v>0</v>
      </c>
      <c r="P86" s="3">
        <f>(COUNTIF('CG-EM_ZNS'!P86,"&gt;1"))*'CG-EM_ZNS'!P86</f>
        <v>0</v>
      </c>
      <c r="Q86" s="3">
        <f>(COUNTIF('CG-EM_ZNS'!Q86,"&gt;1"))*'CG-EM_ZNS'!Q86</f>
        <v>0</v>
      </c>
      <c r="R86" s="3">
        <f>(COUNTIF('CG-EM_ZNS'!R86,"&gt;60"))*'CG-EM_ZNS'!R86</f>
        <v>0</v>
      </c>
      <c r="S86" s="3">
        <f>(COUNTIF('CG-EM_ZNS'!S86,"&gt;1"))*'CG-EM_ZNS'!S86</f>
        <v>0</v>
      </c>
      <c r="T86" s="3">
        <f>(COUNTIF('CG-EM_ZNS'!T86,"&gt;7300"))*'CG-EM_ZNS'!T86</f>
        <v>0</v>
      </c>
      <c r="U86" s="3">
        <f>(COUNTIF('CG-EM_ZNS'!U86,"&gt;10000"))*'CG-EM_ZNS'!U86</f>
        <v>0</v>
      </c>
      <c r="V86" s="3">
        <f>(COUNTIF('CG-EM_ZNS'!V86,"&gt;2920"))*'CG-EM_ZNS'!V86</f>
        <v>0</v>
      </c>
      <c r="W86" s="3"/>
      <c r="X86" s="37"/>
      <c r="Y86" s="33">
        <f t="shared" si="5"/>
        <v>0</v>
      </c>
      <c r="Z86" s="33">
        <f t="shared" si="6"/>
        <v>0</v>
      </c>
      <c r="AA86" s="33">
        <f t="shared" si="7"/>
        <v>0</v>
      </c>
      <c r="AB86" s="33">
        <f t="shared" si="8"/>
        <v>0</v>
      </c>
      <c r="AC86" s="33"/>
      <c r="AD86" s="38">
        <f t="shared" si="9"/>
        <v>0</v>
      </c>
    </row>
    <row r="87" spans="1:30" s="1" customFormat="1" x14ac:dyDescent="0.25">
      <c r="A87" s="4" t="s">
        <v>106</v>
      </c>
      <c r="B87" s="4">
        <v>4.5</v>
      </c>
      <c r="C87" s="4" t="s">
        <v>107</v>
      </c>
      <c r="D87" s="4">
        <v>479</v>
      </c>
      <c r="E87" s="3" t="s">
        <v>274</v>
      </c>
      <c r="F87" s="3" t="s">
        <v>277</v>
      </c>
      <c r="G87" s="3">
        <f>(COUNTIF('CG-EM_ZNS'!G87,"&gt;100"))*'CG-EM_ZNS'!G87</f>
        <v>0</v>
      </c>
      <c r="H87" s="3">
        <f>(COUNTIF('CG-EM_ZNS'!H87,"&gt;90"))*'CG-EM_ZNS'!H87</f>
        <v>0</v>
      </c>
      <c r="I87" s="3">
        <f>(COUNTIF('CG-EM_ZNS'!I87,"&gt;40"))*'CG-EM_ZNS'!I87</f>
        <v>0</v>
      </c>
      <c r="J87" s="3">
        <f>(COUNTIF('CG-EM_ZNS'!J87,"&gt;1"))*'CG-EM_ZNS'!J87</f>
        <v>0</v>
      </c>
      <c r="K87" s="3">
        <f>(COUNTIF('CG-EM_ZNS'!K87,"&gt;5"))*'CG-EM_ZNS'!K87</f>
        <v>0</v>
      </c>
      <c r="L87" s="3">
        <f>(COUNTIF('CG-EM_ZNS'!L87,"&gt;60"))*'CG-EM_ZNS'!L87</f>
        <v>0</v>
      </c>
      <c r="M87" s="3">
        <f>(COUNTIF('CG-EM_ZNS'!M87,"&gt;10"))*'CG-EM_ZNS'!M87</f>
        <v>0</v>
      </c>
      <c r="N87" s="3">
        <f>(COUNTIF('CG-EM_ZNS'!N87,"&gt;70"))*'CG-EM_ZNS'!N87</f>
        <v>0</v>
      </c>
      <c r="O87" s="3">
        <f>(COUNTIF('CG-EM_ZNS'!O87,"&gt;1"))*'CG-EM_ZNS'!O87</f>
        <v>0</v>
      </c>
      <c r="P87" s="3">
        <f>(COUNTIF('CG-EM_ZNS'!P87,"&gt;1"))*'CG-EM_ZNS'!P87</f>
        <v>0</v>
      </c>
      <c r="Q87" s="3">
        <f>(COUNTIF('CG-EM_ZNS'!Q87,"&gt;1"))*'CG-EM_ZNS'!Q87</f>
        <v>0</v>
      </c>
      <c r="R87" s="3">
        <f>(COUNTIF('CG-EM_ZNS'!R87,"&gt;60"))*'CG-EM_ZNS'!R87</f>
        <v>0</v>
      </c>
      <c r="S87" s="3">
        <f>(COUNTIF('CG-EM_ZNS'!S87,"&gt;1"))*'CG-EM_ZNS'!S87</f>
        <v>0</v>
      </c>
      <c r="T87" s="3">
        <f>(COUNTIF('CG-EM_ZNS'!T87,"&gt;7300"))*'CG-EM_ZNS'!T87</f>
        <v>0</v>
      </c>
      <c r="U87" s="3">
        <f>(COUNTIF('CG-EM_ZNS'!U87,"&gt;10000"))*'CG-EM_ZNS'!U87</f>
        <v>0</v>
      </c>
      <c r="V87" s="3">
        <f>(COUNTIF('CG-EM_ZNS'!V87,"&gt;2920"))*'CG-EM_ZNS'!V87</f>
        <v>0</v>
      </c>
      <c r="W87" s="3"/>
      <c r="X87" s="37"/>
      <c r="Y87" s="33">
        <f t="shared" si="5"/>
        <v>0</v>
      </c>
      <c r="Z87" s="33">
        <f t="shared" si="6"/>
        <v>0</v>
      </c>
      <c r="AA87" s="33">
        <f t="shared" si="7"/>
        <v>0</v>
      </c>
      <c r="AB87" s="33">
        <f t="shared" si="8"/>
        <v>0</v>
      </c>
      <c r="AC87" s="33"/>
      <c r="AD87" s="38">
        <f t="shared" si="9"/>
        <v>0</v>
      </c>
    </row>
    <row r="88" spans="1:30" x14ac:dyDescent="0.25">
      <c r="A88" s="4" t="s">
        <v>106</v>
      </c>
      <c r="B88" s="5">
        <v>5.9</v>
      </c>
      <c r="C88" s="5" t="s">
        <v>12</v>
      </c>
      <c r="D88" s="5">
        <v>1648</v>
      </c>
      <c r="E88" s="3" t="s">
        <v>274</v>
      </c>
      <c r="F88" s="3" t="s">
        <v>277</v>
      </c>
      <c r="G88" s="3">
        <f>(COUNTIF('CG-EM_ZNS'!G88,"&gt;100"))*'CG-EM_ZNS'!G88</f>
        <v>0</v>
      </c>
      <c r="H88" s="3">
        <f>(COUNTIF('CG-EM_ZNS'!H88,"&gt;90"))*'CG-EM_ZNS'!H88</f>
        <v>0</v>
      </c>
      <c r="I88" s="3">
        <f>(COUNTIF('CG-EM_ZNS'!I88,"&gt;40"))*'CG-EM_ZNS'!I88</f>
        <v>0</v>
      </c>
      <c r="J88" s="3">
        <f>(COUNTIF('CG-EM_ZNS'!J88,"&gt;1"))*'CG-EM_ZNS'!J88</f>
        <v>0</v>
      </c>
      <c r="K88" s="3">
        <f>(COUNTIF('CG-EM_ZNS'!K88,"&gt;5"))*'CG-EM_ZNS'!K88</f>
        <v>0</v>
      </c>
      <c r="L88" s="3">
        <f>(COUNTIF('CG-EM_ZNS'!L88,"&gt;60"))*'CG-EM_ZNS'!L88</f>
        <v>0</v>
      </c>
      <c r="M88" s="3">
        <f>(COUNTIF('CG-EM_ZNS'!M88,"&gt;10"))*'CG-EM_ZNS'!M88</f>
        <v>0</v>
      </c>
      <c r="N88" s="3">
        <f>(COUNTIF('CG-EM_ZNS'!N88,"&gt;70"))*'CG-EM_ZNS'!N88</f>
        <v>0</v>
      </c>
      <c r="O88" s="3">
        <f>(COUNTIF('CG-EM_ZNS'!O88,"&gt;1"))*'CG-EM_ZNS'!O88</f>
        <v>0</v>
      </c>
      <c r="P88" s="3">
        <f>(COUNTIF('CG-EM_ZNS'!P88,"&gt;1"))*'CG-EM_ZNS'!P88</f>
        <v>0</v>
      </c>
      <c r="Q88" s="3">
        <f>(COUNTIF('CG-EM_ZNS'!Q88,"&gt;1"))*'CG-EM_ZNS'!Q88</f>
        <v>0</v>
      </c>
      <c r="R88" s="3">
        <f>(COUNTIF('CG-EM_ZNS'!R88,"&gt;60"))*'CG-EM_ZNS'!R88</f>
        <v>0</v>
      </c>
      <c r="S88" s="3">
        <f>(COUNTIF('CG-EM_ZNS'!S88,"&gt;1"))*'CG-EM_ZNS'!S88</f>
        <v>0</v>
      </c>
      <c r="T88" s="3">
        <f>(COUNTIF('CG-EM_ZNS'!T88,"&gt;7300"))*'CG-EM_ZNS'!T88</f>
        <v>0</v>
      </c>
      <c r="U88" s="3">
        <f>(COUNTIF('CG-EM_ZNS'!U88,"&gt;10000"))*'CG-EM_ZNS'!U88</f>
        <v>0</v>
      </c>
      <c r="V88" s="3">
        <f>(COUNTIF('CG-EM_ZNS'!V88,"&gt;2920"))*'CG-EM_ZNS'!V88</f>
        <v>0</v>
      </c>
      <c r="W88" s="3"/>
      <c r="X88" s="37"/>
      <c r="Y88" s="33">
        <f t="shared" si="5"/>
        <v>0</v>
      </c>
      <c r="Z88" s="33">
        <f t="shared" si="6"/>
        <v>0</v>
      </c>
      <c r="AA88" s="33">
        <f t="shared" si="7"/>
        <v>0</v>
      </c>
      <c r="AB88" s="33">
        <f t="shared" si="8"/>
        <v>0</v>
      </c>
      <c r="AC88" s="33"/>
      <c r="AD88" s="38">
        <f t="shared" si="9"/>
        <v>0</v>
      </c>
    </row>
    <row r="89" spans="1:30" x14ac:dyDescent="0.25">
      <c r="A89" s="4" t="s">
        <v>122</v>
      </c>
      <c r="B89" s="5">
        <v>1.1000000000000001</v>
      </c>
      <c r="C89" s="5" t="s">
        <v>108</v>
      </c>
      <c r="D89" s="5">
        <v>7.2</v>
      </c>
      <c r="E89" s="3" t="s">
        <v>274</v>
      </c>
      <c r="F89" s="3" t="s">
        <v>277</v>
      </c>
      <c r="G89" s="3">
        <f>(COUNTIF('CG-EM_ZNS'!G89,"&gt;100"))*'CG-EM_ZNS'!G89</f>
        <v>0</v>
      </c>
      <c r="H89" s="3">
        <f>(COUNTIF('CG-EM_ZNS'!H89,"&gt;90"))*'CG-EM_ZNS'!H89</f>
        <v>0</v>
      </c>
      <c r="I89" s="3">
        <f>(COUNTIF('CG-EM_ZNS'!I89,"&gt;40"))*'CG-EM_ZNS'!I89</f>
        <v>0</v>
      </c>
      <c r="J89" s="3">
        <f>(COUNTIF('CG-EM_ZNS'!J89,"&gt;1"))*'CG-EM_ZNS'!J89</f>
        <v>0</v>
      </c>
      <c r="K89" s="3">
        <f>(COUNTIF('CG-EM_ZNS'!K89,"&gt;5"))*'CG-EM_ZNS'!K89</f>
        <v>0</v>
      </c>
      <c r="L89" s="3">
        <f>(COUNTIF('CG-EM_ZNS'!L89,"&gt;60"))*'CG-EM_ZNS'!L89</f>
        <v>0</v>
      </c>
      <c r="M89" s="3">
        <f>(COUNTIF('CG-EM_ZNS'!M89,"&gt;10"))*'CG-EM_ZNS'!M89</f>
        <v>0</v>
      </c>
      <c r="N89" s="3">
        <f>(COUNTIF('CG-EM_ZNS'!N89,"&gt;70"))*'CG-EM_ZNS'!N89</f>
        <v>0</v>
      </c>
      <c r="O89" s="3">
        <f>(COUNTIF('CG-EM_ZNS'!O89,"&gt;1"))*'CG-EM_ZNS'!O89</f>
        <v>0</v>
      </c>
      <c r="P89" s="3">
        <f>(COUNTIF('CG-EM_ZNS'!P89,"&gt;1"))*'CG-EM_ZNS'!P89</f>
        <v>0</v>
      </c>
      <c r="Q89" s="3">
        <f>(COUNTIF('CG-EM_ZNS'!Q89,"&gt;1"))*'CG-EM_ZNS'!Q89</f>
        <v>0</v>
      </c>
      <c r="R89" s="3">
        <f>(COUNTIF('CG-EM_ZNS'!R89,"&gt;60"))*'CG-EM_ZNS'!R89</f>
        <v>0</v>
      </c>
      <c r="S89" s="3">
        <f>(COUNTIF('CG-EM_ZNS'!S89,"&gt;1"))*'CG-EM_ZNS'!S89</f>
        <v>0</v>
      </c>
      <c r="T89" s="3">
        <f>(COUNTIF('CG-EM_ZNS'!T89,"&gt;7300"))*'CG-EM_ZNS'!T89</f>
        <v>0</v>
      </c>
      <c r="U89" s="3">
        <f>(COUNTIF('CG-EM_ZNS'!U89,"&gt;10000"))*'CG-EM_ZNS'!U89</f>
        <v>0</v>
      </c>
      <c r="V89" s="3">
        <f>(COUNTIF('CG-EM_ZNS'!V89,"&gt;2920"))*'CG-EM_ZNS'!V89</f>
        <v>0</v>
      </c>
      <c r="W89" s="3"/>
      <c r="X89" s="37"/>
      <c r="Y89" s="33">
        <f t="shared" si="5"/>
        <v>0</v>
      </c>
      <c r="Z89" s="33">
        <f t="shared" si="6"/>
        <v>0</v>
      </c>
      <c r="AA89" s="33">
        <f t="shared" si="7"/>
        <v>0</v>
      </c>
      <c r="AB89" s="33">
        <f t="shared" si="8"/>
        <v>0</v>
      </c>
      <c r="AC89" s="33"/>
      <c r="AD89" s="38">
        <f t="shared" si="9"/>
        <v>0</v>
      </c>
    </row>
    <row r="90" spans="1:30" x14ac:dyDescent="0.25">
      <c r="A90" s="4" t="s">
        <v>122</v>
      </c>
      <c r="B90" s="5">
        <v>2.2999999999999998</v>
      </c>
      <c r="C90" s="5" t="s">
        <v>108</v>
      </c>
      <c r="D90" s="5">
        <v>100</v>
      </c>
      <c r="E90" s="3" t="s">
        <v>274</v>
      </c>
      <c r="F90" s="3" t="s">
        <v>277</v>
      </c>
      <c r="G90" s="3">
        <f>(COUNTIF('CG-EM_ZNS'!G90,"&gt;100"))*'CG-EM_ZNS'!G90</f>
        <v>0</v>
      </c>
      <c r="H90" s="3">
        <f>(COUNTIF('CG-EM_ZNS'!H90,"&gt;90"))*'CG-EM_ZNS'!H90</f>
        <v>0</v>
      </c>
      <c r="I90" s="3">
        <f>(COUNTIF('CG-EM_ZNS'!I90,"&gt;40"))*'CG-EM_ZNS'!I90</f>
        <v>0</v>
      </c>
      <c r="J90" s="3">
        <f>(COUNTIF('CG-EM_ZNS'!J90,"&gt;1"))*'CG-EM_ZNS'!J90</f>
        <v>0</v>
      </c>
      <c r="K90" s="3">
        <f>(COUNTIF('CG-EM_ZNS'!K90,"&gt;5"))*'CG-EM_ZNS'!K90</f>
        <v>0</v>
      </c>
      <c r="L90" s="3">
        <f>(COUNTIF('CG-EM_ZNS'!L90,"&gt;60"))*'CG-EM_ZNS'!L90</f>
        <v>0</v>
      </c>
      <c r="M90" s="3">
        <f>(COUNTIF('CG-EM_ZNS'!M90,"&gt;10"))*'CG-EM_ZNS'!M90</f>
        <v>0</v>
      </c>
      <c r="N90" s="3">
        <f>(COUNTIF('CG-EM_ZNS'!N90,"&gt;70"))*'CG-EM_ZNS'!N90</f>
        <v>0</v>
      </c>
      <c r="O90" s="3">
        <f>(COUNTIF('CG-EM_ZNS'!O90,"&gt;1"))*'CG-EM_ZNS'!O90</f>
        <v>0</v>
      </c>
      <c r="P90" s="3">
        <f>(COUNTIF('CG-EM_ZNS'!P90,"&gt;1"))*'CG-EM_ZNS'!P90</f>
        <v>0</v>
      </c>
      <c r="Q90" s="3">
        <f>(COUNTIF('CG-EM_ZNS'!Q90,"&gt;1"))*'CG-EM_ZNS'!Q90</f>
        <v>0</v>
      </c>
      <c r="R90" s="3">
        <f>(COUNTIF('CG-EM_ZNS'!R90,"&gt;60"))*'CG-EM_ZNS'!R90</f>
        <v>0</v>
      </c>
      <c r="S90" s="3">
        <f>(COUNTIF('CG-EM_ZNS'!S90,"&gt;1"))*'CG-EM_ZNS'!S90</f>
        <v>0</v>
      </c>
      <c r="T90" s="3">
        <f>(COUNTIF('CG-EM_ZNS'!T90,"&gt;7300"))*'CG-EM_ZNS'!T90</f>
        <v>0</v>
      </c>
      <c r="U90" s="3">
        <f>(COUNTIF('CG-EM_ZNS'!U90,"&gt;10000"))*'CG-EM_ZNS'!U90</f>
        <v>0</v>
      </c>
      <c r="V90" s="3">
        <f>(COUNTIF('CG-EM_ZNS'!V90,"&gt;2920"))*'CG-EM_ZNS'!V90</f>
        <v>0</v>
      </c>
      <c r="W90" s="3"/>
      <c r="X90" s="37"/>
      <c r="Y90" s="33">
        <f t="shared" si="5"/>
        <v>0</v>
      </c>
      <c r="Z90" s="33">
        <f t="shared" si="6"/>
        <v>0</v>
      </c>
      <c r="AA90" s="33">
        <f t="shared" si="7"/>
        <v>0</v>
      </c>
      <c r="AB90" s="33">
        <f t="shared" si="8"/>
        <v>0</v>
      </c>
      <c r="AC90" s="33"/>
      <c r="AD90" s="38">
        <f t="shared" si="9"/>
        <v>0</v>
      </c>
    </row>
    <row r="91" spans="1:30" x14ac:dyDescent="0.25">
      <c r="A91" s="4" t="s">
        <v>122</v>
      </c>
      <c r="B91" s="5">
        <v>4.0999999999999996</v>
      </c>
      <c r="C91" s="5" t="s">
        <v>108</v>
      </c>
      <c r="D91" s="5">
        <v>28</v>
      </c>
      <c r="E91" s="3" t="s">
        <v>274</v>
      </c>
      <c r="F91" s="3" t="s">
        <v>277</v>
      </c>
      <c r="G91" s="3">
        <f>(COUNTIF('CG-EM_ZNS'!G91,"&gt;100"))*'CG-EM_ZNS'!G91</f>
        <v>0</v>
      </c>
      <c r="H91" s="3">
        <f>(COUNTIF('CG-EM_ZNS'!H91,"&gt;90"))*'CG-EM_ZNS'!H91</f>
        <v>0</v>
      </c>
      <c r="I91" s="3">
        <f>(COUNTIF('CG-EM_ZNS'!I91,"&gt;40"))*'CG-EM_ZNS'!I91</f>
        <v>0</v>
      </c>
      <c r="J91" s="3">
        <f>(COUNTIF('CG-EM_ZNS'!J91,"&gt;1"))*'CG-EM_ZNS'!J91</f>
        <v>0</v>
      </c>
      <c r="K91" s="3">
        <f>(COUNTIF('CG-EM_ZNS'!K91,"&gt;5"))*'CG-EM_ZNS'!K91</f>
        <v>0</v>
      </c>
      <c r="L91" s="3">
        <f>(COUNTIF('CG-EM_ZNS'!L91,"&gt;60"))*'CG-EM_ZNS'!L91</f>
        <v>0</v>
      </c>
      <c r="M91" s="3">
        <f>(COUNTIF('CG-EM_ZNS'!M91,"&gt;10"))*'CG-EM_ZNS'!M91</f>
        <v>0</v>
      </c>
      <c r="N91" s="3">
        <f>(COUNTIF('CG-EM_ZNS'!N91,"&gt;70"))*'CG-EM_ZNS'!N91</f>
        <v>0</v>
      </c>
      <c r="O91" s="3">
        <f>(COUNTIF('CG-EM_ZNS'!O91,"&gt;1"))*'CG-EM_ZNS'!O91</f>
        <v>0</v>
      </c>
      <c r="P91" s="3">
        <f>(COUNTIF('CG-EM_ZNS'!P91,"&gt;1"))*'CG-EM_ZNS'!P91</f>
        <v>0</v>
      </c>
      <c r="Q91" s="3">
        <f>(COUNTIF('CG-EM_ZNS'!Q91,"&gt;1"))*'CG-EM_ZNS'!Q91</f>
        <v>0</v>
      </c>
      <c r="R91" s="3">
        <f>(COUNTIF('CG-EM_ZNS'!R91,"&gt;60"))*'CG-EM_ZNS'!R91</f>
        <v>0</v>
      </c>
      <c r="S91" s="3">
        <f>(COUNTIF('CG-EM_ZNS'!S91,"&gt;1"))*'CG-EM_ZNS'!S91</f>
        <v>0</v>
      </c>
      <c r="T91" s="3">
        <f>(COUNTIF('CG-EM_ZNS'!T91,"&gt;7300"))*'CG-EM_ZNS'!T91</f>
        <v>0</v>
      </c>
      <c r="U91" s="3">
        <f>(COUNTIF('CG-EM_ZNS'!U91,"&gt;10000"))*'CG-EM_ZNS'!U91</f>
        <v>0</v>
      </c>
      <c r="V91" s="3">
        <f>(COUNTIF('CG-EM_ZNS'!V91,"&gt;2920"))*'CG-EM_ZNS'!V91</f>
        <v>0</v>
      </c>
      <c r="W91" s="3"/>
      <c r="X91" s="37"/>
      <c r="Y91" s="33">
        <f t="shared" si="5"/>
        <v>0</v>
      </c>
      <c r="Z91" s="33">
        <f t="shared" si="6"/>
        <v>0</v>
      </c>
      <c r="AA91" s="33">
        <f t="shared" si="7"/>
        <v>0</v>
      </c>
      <c r="AB91" s="33">
        <f t="shared" si="8"/>
        <v>0</v>
      </c>
      <c r="AC91" s="33"/>
      <c r="AD91" s="38">
        <f t="shared" si="9"/>
        <v>0</v>
      </c>
    </row>
    <row r="92" spans="1:30" x14ac:dyDescent="0.25">
      <c r="A92" s="4" t="s">
        <v>122</v>
      </c>
      <c r="B92" s="5">
        <v>4.75</v>
      </c>
      <c r="C92" s="5" t="s">
        <v>94</v>
      </c>
      <c r="D92" s="5">
        <v>0</v>
      </c>
      <c r="E92" s="3" t="s">
        <v>274</v>
      </c>
      <c r="F92" s="3" t="s">
        <v>277</v>
      </c>
      <c r="G92" s="3">
        <f>(COUNTIF('CG-EM_ZNS'!G92,"&gt;100"))*'CG-EM_ZNS'!G92</f>
        <v>0</v>
      </c>
      <c r="H92" s="3">
        <f>(COUNTIF('CG-EM_ZNS'!H92,"&gt;90"))*'CG-EM_ZNS'!H92</f>
        <v>0</v>
      </c>
      <c r="I92" s="3">
        <f>(COUNTIF('CG-EM_ZNS'!I92,"&gt;40"))*'CG-EM_ZNS'!I92</f>
        <v>0</v>
      </c>
      <c r="J92" s="3">
        <f>(COUNTIF('CG-EM_ZNS'!J92,"&gt;1"))*'CG-EM_ZNS'!J92</f>
        <v>0</v>
      </c>
      <c r="K92" s="3">
        <f>(COUNTIF('CG-EM_ZNS'!K92,"&gt;5"))*'CG-EM_ZNS'!K92</f>
        <v>0</v>
      </c>
      <c r="L92" s="3">
        <f>(COUNTIF('CG-EM_ZNS'!L92,"&gt;60"))*'CG-EM_ZNS'!L92</f>
        <v>0</v>
      </c>
      <c r="M92" s="3">
        <f>(COUNTIF('CG-EM_ZNS'!M92,"&gt;10"))*'CG-EM_ZNS'!M92</f>
        <v>0</v>
      </c>
      <c r="N92" s="3">
        <f>(COUNTIF('CG-EM_ZNS'!N92,"&gt;70"))*'CG-EM_ZNS'!N92</f>
        <v>0</v>
      </c>
      <c r="O92" s="3">
        <f>(COUNTIF('CG-EM_ZNS'!O92,"&gt;1"))*'CG-EM_ZNS'!O92</f>
        <v>0</v>
      </c>
      <c r="P92" s="3">
        <f>(COUNTIF('CG-EM_ZNS'!P92,"&gt;1"))*'CG-EM_ZNS'!P92</f>
        <v>0</v>
      </c>
      <c r="Q92" s="3">
        <f>(COUNTIF('CG-EM_ZNS'!Q92,"&gt;1"))*'CG-EM_ZNS'!Q92</f>
        <v>0</v>
      </c>
      <c r="R92" s="3">
        <f>(COUNTIF('CG-EM_ZNS'!R92,"&gt;60"))*'CG-EM_ZNS'!R92</f>
        <v>0</v>
      </c>
      <c r="S92" s="3">
        <f>(COUNTIF('CG-EM_ZNS'!S92,"&gt;1"))*'CG-EM_ZNS'!S92</f>
        <v>0</v>
      </c>
      <c r="T92" s="3">
        <f>(COUNTIF('CG-EM_ZNS'!T92,"&gt;7300"))*'CG-EM_ZNS'!T92</f>
        <v>0</v>
      </c>
      <c r="U92" s="3">
        <f>(COUNTIF('CG-EM_ZNS'!U92,"&gt;10000"))*'CG-EM_ZNS'!U92</f>
        <v>0</v>
      </c>
      <c r="V92" s="3">
        <f>(COUNTIF('CG-EM_ZNS'!V92,"&gt;2920"))*'CG-EM_ZNS'!V92</f>
        <v>0</v>
      </c>
      <c r="W92" s="3"/>
      <c r="X92" s="37"/>
      <c r="Y92" s="33">
        <f t="shared" si="5"/>
        <v>0</v>
      </c>
      <c r="Z92" s="33">
        <f t="shared" si="6"/>
        <v>0</v>
      </c>
      <c r="AA92" s="33">
        <f t="shared" si="7"/>
        <v>0</v>
      </c>
      <c r="AB92" s="33">
        <f t="shared" si="8"/>
        <v>0</v>
      </c>
      <c r="AC92" s="33"/>
      <c r="AD92" s="38">
        <f t="shared" si="9"/>
        <v>0</v>
      </c>
    </row>
    <row r="93" spans="1:30" x14ac:dyDescent="0.25">
      <c r="A93" s="4" t="s">
        <v>109</v>
      </c>
      <c r="B93" s="5">
        <v>1.1000000000000001</v>
      </c>
      <c r="C93" s="5" t="s">
        <v>12</v>
      </c>
      <c r="D93" s="5">
        <v>0</v>
      </c>
      <c r="E93" s="3" t="s">
        <v>279</v>
      </c>
      <c r="F93" s="3" t="s">
        <v>277</v>
      </c>
      <c r="G93" s="3">
        <f>(COUNTIF('CG-EM_ZNS'!G93,"&gt;100"))*'CG-EM_ZNS'!G93</f>
        <v>0</v>
      </c>
      <c r="H93" s="3">
        <f>(COUNTIF('CG-EM_ZNS'!H93,"&gt;0,9"))*'CG-EM_ZNS'!H93</f>
        <v>0</v>
      </c>
      <c r="I93" s="3">
        <f>(COUNTIF('CG-EM_ZNS'!I93,"&gt;0,4"))*'CG-EM_ZNS'!I93</f>
        <v>0</v>
      </c>
      <c r="J93" s="3">
        <f>(COUNTIF('CG-EM_ZNS'!J93,"&gt;0,05"))*'CG-EM_ZNS'!J93</f>
        <v>0</v>
      </c>
      <c r="K93" s="3">
        <f>(COUNTIF('CG-EM_ZNS'!K93,"&gt;0,7"))*'CG-EM_ZNS'!K93</f>
        <v>0</v>
      </c>
      <c r="L93" s="3">
        <f>(COUNTIF('CG-EM_ZNS'!L93,"&gt;0,6"))*'CG-EM_ZNS'!L93</f>
        <v>0</v>
      </c>
      <c r="M93" s="3">
        <f>(COUNTIF('CG-EM_ZNS'!M93,"&gt;0,1"))*'CG-EM_ZNS'!M93</f>
        <v>0</v>
      </c>
      <c r="N93" s="3">
        <f>(COUNTIF('CG-EM_ZNS'!N93,"&gt;0,7"))*'CG-EM_ZNS'!N93</f>
        <v>0</v>
      </c>
      <c r="O93" s="3">
        <f>(COUNTIF('CG-EM_ZNS'!O93,"&gt;0,01"))*'CG-EM_ZNS'!O93</f>
        <v>0</v>
      </c>
      <c r="P93" s="3">
        <f>(COUNTIF('CG-EM_ZNS'!P93,"&gt;0,01"))*'CG-EM_ZNS'!P93</f>
        <v>0</v>
      </c>
      <c r="Q93" s="3">
        <f>(COUNTIF('CG-EM_ZNS'!Q93,"&gt;0,01"))*'CG-EM_ZNS'!Q93</f>
        <v>0</v>
      </c>
      <c r="R93" s="3">
        <f>(COUNTIF('CG-EM_ZNS'!R93,"&gt;0,6"))*'CG-EM_ZNS'!R93</f>
        <v>0</v>
      </c>
      <c r="S93" s="3">
        <f>(COUNTIF('CG-EM_ZNS'!S93,"&gt;0,01"))*'CG-EM_ZNS'!S93</f>
        <v>2.1999999999999999E-2</v>
      </c>
      <c r="T93" s="3">
        <f>(COUNTIF('CG-EM_ZNS'!T93,"&gt;73"))*'CG-EM_ZNS'!T93</f>
        <v>0</v>
      </c>
      <c r="U93" s="3">
        <f>(COUNTIF('CG-EM_ZNS'!U93,"&gt;100"))*'CG-EM_ZNS'!U93</f>
        <v>0</v>
      </c>
      <c r="V93" s="3">
        <f>(COUNTIF('CG-EM_ZNS'!V93,"&gt;29,2"))*'CG-EM_ZNS'!V93</f>
        <v>0</v>
      </c>
      <c r="W93" s="3"/>
      <c r="X93" s="37"/>
      <c r="Y93" s="33">
        <f t="shared" si="5"/>
        <v>1</v>
      </c>
      <c r="Z93" s="33">
        <f t="shared" si="6"/>
        <v>0</v>
      </c>
      <c r="AA93" s="33">
        <f t="shared" si="7"/>
        <v>0</v>
      </c>
      <c r="AB93" s="33">
        <f t="shared" si="8"/>
        <v>1</v>
      </c>
      <c r="AC93" s="33"/>
      <c r="AD93" s="38">
        <f t="shared" si="9"/>
        <v>0</v>
      </c>
    </row>
    <row r="94" spans="1:30" x14ac:dyDescent="0.25">
      <c r="A94" s="4" t="s">
        <v>109</v>
      </c>
      <c r="B94" s="5">
        <v>2.1</v>
      </c>
      <c r="C94" s="5" t="s">
        <v>110</v>
      </c>
      <c r="D94" s="5">
        <v>5.0999999999999996</v>
      </c>
      <c r="E94" s="3" t="s">
        <v>279</v>
      </c>
      <c r="F94" s="3" t="s">
        <v>277</v>
      </c>
      <c r="G94" s="3">
        <f>(COUNTIF('CG-EM_ZNS'!G94,"&gt;100"))*'CG-EM_ZNS'!G94</f>
        <v>0</v>
      </c>
      <c r="H94" s="3">
        <f>(COUNTIF('CG-EM_ZNS'!H94,"&gt;0,9"))*'CG-EM_ZNS'!H94</f>
        <v>0</v>
      </c>
      <c r="I94" s="3">
        <f>(COUNTIF('CG-EM_ZNS'!I94,"&gt;0,4"))*'CG-EM_ZNS'!I94</f>
        <v>0</v>
      </c>
      <c r="J94" s="3">
        <f>(COUNTIF('CG-EM_ZNS'!J94,"&gt;0,05"))*'CG-EM_ZNS'!J94</f>
        <v>0</v>
      </c>
      <c r="K94" s="3">
        <f>(COUNTIF('CG-EM_ZNS'!K94,"&gt;0,7"))*'CG-EM_ZNS'!K94</f>
        <v>0</v>
      </c>
      <c r="L94" s="3">
        <f>(COUNTIF('CG-EM_ZNS'!L94,"&gt;0,6"))*'CG-EM_ZNS'!L94</f>
        <v>0</v>
      </c>
      <c r="M94" s="3">
        <f>(COUNTIF('CG-EM_ZNS'!M94,"&gt;0,1"))*'CG-EM_ZNS'!M94</f>
        <v>0</v>
      </c>
      <c r="N94" s="3">
        <f>(COUNTIF('CG-EM_ZNS'!N94,"&gt;0,7"))*'CG-EM_ZNS'!N94</f>
        <v>0</v>
      </c>
      <c r="O94" s="3">
        <f>(COUNTIF('CG-EM_ZNS'!O94,"&gt;0,01"))*'CG-EM_ZNS'!O94</f>
        <v>0</v>
      </c>
      <c r="P94" s="3">
        <f>(COUNTIF('CG-EM_ZNS'!P94,"&gt;0,01"))*'CG-EM_ZNS'!P94</f>
        <v>0</v>
      </c>
      <c r="Q94" s="3">
        <f>(COUNTIF('CG-EM_ZNS'!Q94,"&gt;0,01"))*'CG-EM_ZNS'!Q94</f>
        <v>0</v>
      </c>
      <c r="R94" s="3">
        <f>(COUNTIF('CG-EM_ZNS'!R94,"&gt;0,6"))*'CG-EM_ZNS'!R94</f>
        <v>0</v>
      </c>
      <c r="S94" s="3">
        <f>(COUNTIF('CG-EM_ZNS'!S94,"&gt;0,01"))*'CG-EM_ZNS'!S94</f>
        <v>0</v>
      </c>
      <c r="T94" s="3">
        <f>(COUNTIF('CG-EM_ZNS'!T94,"&gt;73"))*'CG-EM_ZNS'!T94</f>
        <v>0</v>
      </c>
      <c r="U94" s="3">
        <f>(COUNTIF('CG-EM_ZNS'!U94,"&gt;100"))*'CG-EM_ZNS'!U94</f>
        <v>0</v>
      </c>
      <c r="V94" s="3">
        <f>(COUNTIF('CG-EM_ZNS'!V94,"&gt;29,2"))*'CG-EM_ZNS'!V94</f>
        <v>0</v>
      </c>
      <c r="W94" s="3"/>
      <c r="X94" s="37"/>
      <c r="Y94" s="33">
        <f t="shared" si="5"/>
        <v>0</v>
      </c>
      <c r="Z94" s="33">
        <f t="shared" si="6"/>
        <v>0</v>
      </c>
      <c r="AA94" s="33">
        <f t="shared" si="7"/>
        <v>0</v>
      </c>
      <c r="AB94" s="33">
        <f t="shared" si="8"/>
        <v>0</v>
      </c>
      <c r="AC94" s="33"/>
      <c r="AD94" s="38">
        <f t="shared" si="9"/>
        <v>0</v>
      </c>
    </row>
    <row r="95" spans="1:30" x14ac:dyDescent="0.25">
      <c r="A95" s="4" t="s">
        <v>109</v>
      </c>
      <c r="B95" s="5">
        <v>3.1</v>
      </c>
      <c r="C95" s="5" t="s">
        <v>111</v>
      </c>
      <c r="D95" s="5">
        <v>8.8000000000000007</v>
      </c>
      <c r="E95" s="3" t="s">
        <v>279</v>
      </c>
      <c r="F95" s="3" t="s">
        <v>277</v>
      </c>
      <c r="G95" s="3">
        <f>(COUNTIF('CG-EM_ZNS'!G95,"&gt;100"))*'CG-EM_ZNS'!G95</f>
        <v>0</v>
      </c>
      <c r="H95" s="3">
        <f>(COUNTIF('CG-EM_ZNS'!H95,"&gt;0,9"))*'CG-EM_ZNS'!H95</f>
        <v>0</v>
      </c>
      <c r="I95" s="3">
        <f>(COUNTIF('CG-EM_ZNS'!I95,"&gt;0,4"))*'CG-EM_ZNS'!I95</f>
        <v>0</v>
      </c>
      <c r="J95" s="3">
        <f>(COUNTIF('CG-EM_ZNS'!J95,"&gt;0,05"))*'CG-EM_ZNS'!J95</f>
        <v>0</v>
      </c>
      <c r="K95" s="3">
        <f>(COUNTIF('CG-EM_ZNS'!K95,"&gt;0,7"))*'CG-EM_ZNS'!K95</f>
        <v>0</v>
      </c>
      <c r="L95" s="3">
        <f>(COUNTIF('CG-EM_ZNS'!L95,"&gt;0,6"))*'CG-EM_ZNS'!L95</f>
        <v>0</v>
      </c>
      <c r="M95" s="3">
        <f>(COUNTIF('CG-EM_ZNS'!M95,"&gt;0,1"))*'CG-EM_ZNS'!M95</f>
        <v>0</v>
      </c>
      <c r="N95" s="3">
        <f>(COUNTIF('CG-EM_ZNS'!N95,"&gt;0,7"))*'CG-EM_ZNS'!N95</f>
        <v>0</v>
      </c>
      <c r="O95" s="3">
        <f>(COUNTIF('CG-EM_ZNS'!O95,"&gt;0,01"))*'CG-EM_ZNS'!O95</f>
        <v>0</v>
      </c>
      <c r="P95" s="3">
        <f>(COUNTIF('CG-EM_ZNS'!P95,"&gt;0,01"))*'CG-EM_ZNS'!P95</f>
        <v>0</v>
      </c>
      <c r="Q95" s="3">
        <f>(COUNTIF('CG-EM_ZNS'!Q95,"&gt;0,01"))*'CG-EM_ZNS'!Q95</f>
        <v>0</v>
      </c>
      <c r="R95" s="3">
        <f>(COUNTIF('CG-EM_ZNS'!R95,"&gt;0,6"))*'CG-EM_ZNS'!R95</f>
        <v>0</v>
      </c>
      <c r="S95" s="3">
        <f>(COUNTIF('CG-EM_ZNS'!S95,"&gt;0,01"))*'CG-EM_ZNS'!S95</f>
        <v>0</v>
      </c>
      <c r="T95" s="3">
        <f>(COUNTIF('CG-EM_ZNS'!T95,"&gt;73"))*'CG-EM_ZNS'!T95</f>
        <v>0</v>
      </c>
      <c r="U95" s="3">
        <f>(COUNTIF('CG-EM_ZNS'!U95,"&gt;100"))*'CG-EM_ZNS'!U95</f>
        <v>0</v>
      </c>
      <c r="V95" s="3">
        <f>(COUNTIF('CG-EM_ZNS'!V95,"&gt;29,2"))*'CG-EM_ZNS'!V95</f>
        <v>0</v>
      </c>
      <c r="W95" s="3"/>
      <c r="X95" s="37"/>
      <c r="Y95" s="33">
        <f t="shared" si="5"/>
        <v>0</v>
      </c>
      <c r="Z95" s="33">
        <f t="shared" si="6"/>
        <v>0</v>
      </c>
      <c r="AA95" s="33">
        <f t="shared" si="7"/>
        <v>0</v>
      </c>
      <c r="AB95" s="33">
        <f t="shared" si="8"/>
        <v>0</v>
      </c>
      <c r="AC95" s="33"/>
      <c r="AD95" s="38">
        <f t="shared" si="9"/>
        <v>0</v>
      </c>
    </row>
    <row r="96" spans="1:30" x14ac:dyDescent="0.25">
      <c r="A96" s="4" t="s">
        <v>112</v>
      </c>
      <c r="B96" s="4">
        <v>2.25</v>
      </c>
      <c r="C96" s="4" t="s">
        <v>17</v>
      </c>
      <c r="D96" s="4">
        <v>280</v>
      </c>
      <c r="E96" s="3" t="s">
        <v>274</v>
      </c>
      <c r="F96" s="3" t="s">
        <v>277</v>
      </c>
      <c r="G96" s="3">
        <f>(COUNTIF('CG-EM_ZNS'!G96,"&gt;100"))*'CG-EM_ZNS'!G96</f>
        <v>0</v>
      </c>
      <c r="H96" s="3">
        <f>(COUNTIF('CG-EM_ZNS'!H96,"&gt;90"))*'CG-EM_ZNS'!H96</f>
        <v>0</v>
      </c>
      <c r="I96" s="3">
        <f>(COUNTIF('CG-EM_ZNS'!I96,"&gt;40"))*'CG-EM_ZNS'!I96</f>
        <v>0</v>
      </c>
      <c r="J96" s="3">
        <f>(COUNTIF('CG-EM_ZNS'!J96,"&gt;1"))*'CG-EM_ZNS'!J96</f>
        <v>0</v>
      </c>
      <c r="K96" s="3">
        <f>(COUNTIF('CG-EM_ZNS'!K96,"&gt;5"))*'CG-EM_ZNS'!K96</f>
        <v>0</v>
      </c>
      <c r="L96" s="3">
        <f>(COUNTIF('CG-EM_ZNS'!L96,"&gt;60"))*'CG-EM_ZNS'!L96</f>
        <v>0</v>
      </c>
      <c r="M96" s="3">
        <f>(COUNTIF('CG-EM_ZNS'!M96,"&gt;10"))*'CG-EM_ZNS'!M96</f>
        <v>0</v>
      </c>
      <c r="N96" s="3">
        <f>(COUNTIF('CG-EM_ZNS'!N96,"&gt;70"))*'CG-EM_ZNS'!N96</f>
        <v>0</v>
      </c>
      <c r="O96" s="3">
        <f>(COUNTIF('CG-EM_ZNS'!O96,"&gt;1"))*'CG-EM_ZNS'!O96</f>
        <v>0</v>
      </c>
      <c r="P96" s="3">
        <f>(COUNTIF('CG-EM_ZNS'!P96,"&gt;1"))*'CG-EM_ZNS'!P96</f>
        <v>0</v>
      </c>
      <c r="Q96" s="3">
        <f>(COUNTIF('CG-EM_ZNS'!Q96,"&gt;1"))*'CG-EM_ZNS'!Q96</f>
        <v>0</v>
      </c>
      <c r="R96" s="3">
        <f>(COUNTIF('CG-EM_ZNS'!R96,"&gt;60"))*'CG-EM_ZNS'!R96</f>
        <v>0</v>
      </c>
      <c r="S96" s="3">
        <f>(COUNTIF('CG-EM_ZNS'!S96,"&gt;1"))*'CG-EM_ZNS'!S96</f>
        <v>0</v>
      </c>
      <c r="T96" s="3">
        <f>(COUNTIF('CG-EM_ZNS'!T96,"&gt;7300"))*'CG-EM_ZNS'!T96</f>
        <v>0</v>
      </c>
      <c r="U96" s="3">
        <f>(COUNTIF('CG-EM_ZNS'!U96,"&gt;10000"))*'CG-EM_ZNS'!U96</f>
        <v>0</v>
      </c>
      <c r="V96" s="3">
        <f>(COUNTIF('CG-EM_ZNS'!V96,"&gt;2920"))*'CG-EM_ZNS'!V96</f>
        <v>0</v>
      </c>
      <c r="W96" s="3"/>
      <c r="X96" s="37"/>
      <c r="Y96" s="33">
        <f t="shared" si="5"/>
        <v>0</v>
      </c>
      <c r="Z96" s="33">
        <f t="shared" si="6"/>
        <v>0</v>
      </c>
      <c r="AA96" s="33">
        <f t="shared" si="7"/>
        <v>0</v>
      </c>
      <c r="AB96" s="33">
        <f t="shared" si="8"/>
        <v>0</v>
      </c>
      <c r="AC96" s="33"/>
      <c r="AD96" s="38">
        <f t="shared" si="9"/>
        <v>0</v>
      </c>
    </row>
    <row r="97" spans="1:30" x14ac:dyDescent="0.25">
      <c r="A97" s="4" t="s">
        <v>112</v>
      </c>
      <c r="B97" s="4">
        <v>2.6</v>
      </c>
      <c r="C97" s="4" t="s">
        <v>113</v>
      </c>
      <c r="D97" s="4">
        <v>1200</v>
      </c>
      <c r="E97" s="3" t="s">
        <v>274</v>
      </c>
      <c r="F97" s="3" t="s">
        <v>277</v>
      </c>
      <c r="G97" s="3">
        <f>(COUNTIF('CG-EM_ZNS'!G97,"&gt;100"))*'CG-EM_ZNS'!G97</f>
        <v>0</v>
      </c>
      <c r="H97" s="3">
        <f>(COUNTIF('CG-EM_ZNS'!H97,"&gt;90"))*'CG-EM_ZNS'!H97</f>
        <v>0</v>
      </c>
      <c r="I97" s="3">
        <f>(COUNTIF('CG-EM_ZNS'!I97,"&gt;40"))*'CG-EM_ZNS'!I97</f>
        <v>0</v>
      </c>
      <c r="J97" s="3">
        <f>(COUNTIF('CG-EM_ZNS'!J97,"&gt;1"))*'CG-EM_ZNS'!J97</f>
        <v>0</v>
      </c>
      <c r="K97" s="3">
        <f>(COUNTIF('CG-EM_ZNS'!K97,"&gt;5"))*'CG-EM_ZNS'!K97</f>
        <v>0</v>
      </c>
      <c r="L97" s="3">
        <f>(COUNTIF('CG-EM_ZNS'!L97,"&gt;60"))*'CG-EM_ZNS'!L97</f>
        <v>0</v>
      </c>
      <c r="M97" s="3">
        <f>(COUNTIF('CG-EM_ZNS'!M97,"&gt;10"))*'CG-EM_ZNS'!M97</f>
        <v>0</v>
      </c>
      <c r="N97" s="3">
        <f>(COUNTIF('CG-EM_ZNS'!N97,"&gt;70"))*'CG-EM_ZNS'!N97</f>
        <v>0</v>
      </c>
      <c r="O97" s="3">
        <f>(COUNTIF('CG-EM_ZNS'!O97,"&gt;1"))*'CG-EM_ZNS'!O97</f>
        <v>0</v>
      </c>
      <c r="P97" s="3">
        <f>(COUNTIF('CG-EM_ZNS'!P97,"&gt;1"))*'CG-EM_ZNS'!P97</f>
        <v>0</v>
      </c>
      <c r="Q97" s="3">
        <f>(COUNTIF('CG-EM_ZNS'!Q97,"&gt;1"))*'CG-EM_ZNS'!Q97</f>
        <v>0</v>
      </c>
      <c r="R97" s="3">
        <f>(COUNTIF('CG-EM_ZNS'!R97,"&gt;60"))*'CG-EM_ZNS'!R97</f>
        <v>0</v>
      </c>
      <c r="S97" s="3">
        <f>(COUNTIF('CG-EM_ZNS'!S97,"&gt;1"))*'CG-EM_ZNS'!S97</f>
        <v>0</v>
      </c>
      <c r="T97" s="3">
        <f>(COUNTIF('CG-EM_ZNS'!T97,"&gt;7300"))*'CG-EM_ZNS'!T97</f>
        <v>0</v>
      </c>
      <c r="U97" s="3">
        <f>(COUNTIF('CG-EM_ZNS'!U97,"&gt;10000"))*'CG-EM_ZNS'!U97</f>
        <v>0</v>
      </c>
      <c r="V97" s="3">
        <f>(COUNTIF('CG-EM_ZNS'!V97,"&gt;2920"))*'CG-EM_ZNS'!V97</f>
        <v>0</v>
      </c>
      <c r="W97" s="3"/>
      <c r="X97" s="37"/>
      <c r="Y97" s="33">
        <f t="shared" si="5"/>
        <v>0</v>
      </c>
      <c r="Z97" s="33">
        <f t="shared" si="6"/>
        <v>0</v>
      </c>
      <c r="AA97" s="33">
        <f t="shared" si="7"/>
        <v>0</v>
      </c>
      <c r="AB97" s="33">
        <f t="shared" si="8"/>
        <v>0</v>
      </c>
      <c r="AC97" s="33"/>
      <c r="AD97" s="38">
        <f t="shared" si="9"/>
        <v>0</v>
      </c>
    </row>
    <row r="98" spans="1:30" x14ac:dyDescent="0.25">
      <c r="A98" s="4" t="s">
        <v>112</v>
      </c>
      <c r="B98" s="4">
        <v>4.5</v>
      </c>
      <c r="C98" s="4" t="s">
        <v>114</v>
      </c>
      <c r="D98" s="4">
        <v>185</v>
      </c>
      <c r="E98" s="3" t="s">
        <v>274</v>
      </c>
      <c r="F98" s="3" t="s">
        <v>277</v>
      </c>
      <c r="G98" s="3">
        <f>(COUNTIF('CG-EM_ZNS'!G98,"&gt;100"))*'CG-EM_ZNS'!G98</f>
        <v>0</v>
      </c>
      <c r="H98" s="3">
        <f>(COUNTIF('CG-EM_ZNS'!H98,"&gt;90"))*'CG-EM_ZNS'!H98</f>
        <v>0</v>
      </c>
      <c r="I98" s="3">
        <f>(COUNTIF('CG-EM_ZNS'!I98,"&gt;40"))*'CG-EM_ZNS'!I98</f>
        <v>0</v>
      </c>
      <c r="J98" s="3">
        <f>(COUNTIF('CG-EM_ZNS'!J98,"&gt;1"))*'CG-EM_ZNS'!J98</f>
        <v>0</v>
      </c>
      <c r="K98" s="3">
        <f>(COUNTIF('CG-EM_ZNS'!K98,"&gt;5"))*'CG-EM_ZNS'!K98</f>
        <v>5.7</v>
      </c>
      <c r="L98" s="3">
        <f>(COUNTIF('CG-EM_ZNS'!L98,"&gt;60"))*'CG-EM_ZNS'!L98</f>
        <v>0</v>
      </c>
      <c r="M98" s="3">
        <f>(COUNTIF('CG-EM_ZNS'!M98,"&gt;10"))*'CG-EM_ZNS'!M98</f>
        <v>0</v>
      </c>
      <c r="N98" s="3">
        <f>(COUNTIF('CG-EM_ZNS'!N98,"&gt;70"))*'CG-EM_ZNS'!N98</f>
        <v>0</v>
      </c>
      <c r="O98" s="3">
        <f>(COUNTIF('CG-EM_ZNS'!O98,"&gt;1"))*'CG-EM_ZNS'!O98</f>
        <v>0</v>
      </c>
      <c r="P98" s="3">
        <f>(COUNTIF('CG-EM_ZNS'!P98,"&gt;1"))*'CG-EM_ZNS'!P98</f>
        <v>0</v>
      </c>
      <c r="Q98" s="3">
        <f>(COUNTIF('CG-EM_ZNS'!Q98,"&gt;1"))*'CG-EM_ZNS'!Q98</f>
        <v>0</v>
      </c>
      <c r="R98" s="3">
        <f>(COUNTIF('CG-EM_ZNS'!R98,"&gt;60"))*'CG-EM_ZNS'!R98</f>
        <v>0</v>
      </c>
      <c r="S98" s="3">
        <f>(COUNTIF('CG-EM_ZNS'!S98,"&gt;1"))*'CG-EM_ZNS'!S98</f>
        <v>0</v>
      </c>
      <c r="T98" s="3">
        <f>(COUNTIF('CG-EM_ZNS'!T98,"&gt;7300"))*'CG-EM_ZNS'!T98</f>
        <v>0</v>
      </c>
      <c r="U98" s="3">
        <f>(COUNTIF('CG-EM_ZNS'!U98,"&gt;10000"))*'CG-EM_ZNS'!U98</f>
        <v>0</v>
      </c>
      <c r="V98" s="3">
        <f>(COUNTIF('CG-EM_ZNS'!V98,"&gt;2920"))*'CG-EM_ZNS'!V98</f>
        <v>0</v>
      </c>
      <c r="W98" s="3"/>
      <c r="X98" s="37"/>
      <c r="Y98" s="33">
        <f t="shared" si="5"/>
        <v>1</v>
      </c>
      <c r="Z98" s="33">
        <f t="shared" si="6"/>
        <v>0</v>
      </c>
      <c r="AA98" s="33">
        <f t="shared" si="7"/>
        <v>1</v>
      </c>
      <c r="AB98" s="33">
        <f t="shared" si="8"/>
        <v>0</v>
      </c>
      <c r="AC98" s="33"/>
      <c r="AD98" s="38">
        <f t="shared" si="9"/>
        <v>0</v>
      </c>
    </row>
    <row r="99" spans="1:30" x14ac:dyDescent="0.25">
      <c r="A99" s="4" t="s">
        <v>115</v>
      </c>
      <c r="B99" s="4">
        <v>4.5</v>
      </c>
      <c r="C99" s="4" t="s">
        <v>116</v>
      </c>
      <c r="D99" s="4">
        <v>4.0999999999999996</v>
      </c>
      <c r="E99" s="3" t="s">
        <v>279</v>
      </c>
      <c r="F99" s="3" t="s">
        <v>277</v>
      </c>
      <c r="G99" s="3">
        <f>(COUNTIF('CG-EM_ZNS'!G99,"&gt;100"))*'CG-EM_ZNS'!G99</f>
        <v>0</v>
      </c>
      <c r="H99" s="3">
        <f>(COUNTIF('CG-EM_ZNS'!H99,"&gt;0,9"))*'CG-EM_ZNS'!H99</f>
        <v>0</v>
      </c>
      <c r="I99" s="3">
        <f>(COUNTIF('CG-EM_ZNS'!I99,"&gt;0,4"))*'CG-EM_ZNS'!I99</f>
        <v>0</v>
      </c>
      <c r="J99" s="3">
        <f>(COUNTIF('CG-EM_ZNS'!J99,"&gt;0,05"))*'CG-EM_ZNS'!J99</f>
        <v>0</v>
      </c>
      <c r="K99" s="3">
        <f>(COUNTIF('CG-EM_ZNS'!K99,"&gt;0,7"))*'CG-EM_ZNS'!K99</f>
        <v>0</v>
      </c>
      <c r="L99" s="3">
        <f>(COUNTIF('CG-EM_ZNS'!L99,"&gt;0,6"))*'CG-EM_ZNS'!L99</f>
        <v>0</v>
      </c>
      <c r="M99" s="3">
        <f>(COUNTIF('CG-EM_ZNS'!M99,"&gt;0,1"))*'CG-EM_ZNS'!M99</f>
        <v>0</v>
      </c>
      <c r="N99" s="3">
        <f>(COUNTIF('CG-EM_ZNS'!N99,"&gt;0,7"))*'CG-EM_ZNS'!N99</f>
        <v>0</v>
      </c>
      <c r="O99" s="3">
        <f>(COUNTIF('CG-EM_ZNS'!O99,"&gt;0,01"))*'CG-EM_ZNS'!O99</f>
        <v>0</v>
      </c>
      <c r="P99" s="3">
        <f>(COUNTIF('CG-EM_ZNS'!P99,"&gt;0,01"))*'CG-EM_ZNS'!P99</f>
        <v>1.6E-2</v>
      </c>
      <c r="Q99" s="3">
        <f>(COUNTIF('CG-EM_ZNS'!Q99,"&gt;0,01"))*'CG-EM_ZNS'!Q99</f>
        <v>0</v>
      </c>
      <c r="R99" s="3">
        <f>(COUNTIF('CG-EM_ZNS'!R99,"&gt;0,6"))*'CG-EM_ZNS'!R99</f>
        <v>0</v>
      </c>
      <c r="S99" s="3">
        <f>(COUNTIF('CG-EM_ZNS'!S99,"&gt;0,01"))*'CG-EM_ZNS'!S99</f>
        <v>0.5</v>
      </c>
      <c r="T99" s="3">
        <f>(COUNTIF('CG-EM_ZNS'!T99,"&gt;73"))*'CG-EM_ZNS'!T99</f>
        <v>0</v>
      </c>
      <c r="U99" s="3">
        <f>(COUNTIF('CG-EM_ZNS'!U99,"&gt;100"))*'CG-EM_ZNS'!U99</f>
        <v>0</v>
      </c>
      <c r="V99" s="3">
        <f>(COUNTIF('CG-EM_ZNS'!V99,"&gt;29,2"))*'CG-EM_ZNS'!V99</f>
        <v>0</v>
      </c>
      <c r="W99" s="3"/>
      <c r="X99" s="37" t="s">
        <v>115</v>
      </c>
      <c r="Y99" s="33">
        <f t="shared" si="5"/>
        <v>2</v>
      </c>
      <c r="Z99" s="33">
        <f t="shared" si="6"/>
        <v>0</v>
      </c>
      <c r="AA99" s="33">
        <f t="shared" si="7"/>
        <v>0</v>
      </c>
      <c r="AB99" s="33">
        <f t="shared" si="8"/>
        <v>2</v>
      </c>
      <c r="AC99" s="33" t="s">
        <v>255</v>
      </c>
      <c r="AD99" s="38">
        <f t="shared" si="9"/>
        <v>0</v>
      </c>
    </row>
    <row r="100" spans="1:30" x14ac:dyDescent="0.25">
      <c r="A100" s="4" t="s">
        <v>117</v>
      </c>
      <c r="B100" s="4">
        <v>1.8</v>
      </c>
      <c r="C100" s="4" t="s">
        <v>118</v>
      </c>
      <c r="D100" s="4">
        <v>3.2</v>
      </c>
      <c r="E100" s="3" t="s">
        <v>279</v>
      </c>
      <c r="F100" s="3" t="s">
        <v>277</v>
      </c>
      <c r="G100" s="3">
        <f>(COUNTIF('CG-EM_ZNS'!G100,"&gt;100"))*'CG-EM_ZNS'!G100</f>
        <v>0</v>
      </c>
      <c r="H100" s="3">
        <f>(COUNTIF('CG-EM_ZNS'!H100,"&gt;0,9"))*'CG-EM_ZNS'!H100</f>
        <v>0</v>
      </c>
      <c r="I100" s="3">
        <f>(COUNTIF('CG-EM_ZNS'!I100,"&gt;0,4"))*'CG-EM_ZNS'!I100</f>
        <v>0</v>
      </c>
      <c r="J100" s="3">
        <f>(COUNTIF('CG-EM_ZNS'!J100,"&gt;0,05"))*'CG-EM_ZNS'!J100</f>
        <v>0</v>
      </c>
      <c r="K100" s="3">
        <f>(COUNTIF('CG-EM_ZNS'!K100,"&gt;0,7"))*'CG-EM_ZNS'!K100</f>
        <v>0</v>
      </c>
      <c r="L100" s="3">
        <f>(COUNTIF('CG-EM_ZNS'!L100,"&gt;0,6"))*'CG-EM_ZNS'!L100</f>
        <v>0</v>
      </c>
      <c r="M100" s="3">
        <f>(COUNTIF('CG-EM_ZNS'!M100,"&gt;0,1"))*'CG-EM_ZNS'!M100</f>
        <v>0</v>
      </c>
      <c r="N100" s="3">
        <f>(COUNTIF('CG-EM_ZNS'!N100,"&gt;0,7"))*'CG-EM_ZNS'!N100</f>
        <v>0</v>
      </c>
      <c r="O100" s="3">
        <f>(COUNTIF('CG-EM_ZNS'!O100,"&gt;0,01"))*'CG-EM_ZNS'!O100</f>
        <v>0</v>
      </c>
      <c r="P100" s="3">
        <f>(COUNTIF('CG-EM_ZNS'!P100,"&gt;0,01"))*'CG-EM_ZNS'!P100</f>
        <v>0</v>
      </c>
      <c r="Q100" s="3">
        <f>(COUNTIF('CG-EM_ZNS'!Q100,"&gt;0,01"))*'CG-EM_ZNS'!Q100</f>
        <v>0</v>
      </c>
      <c r="R100" s="3">
        <f>(COUNTIF('CG-EM_ZNS'!R100,"&gt;0,6"))*'CG-EM_ZNS'!R100</f>
        <v>0</v>
      </c>
      <c r="S100" s="3">
        <f>(COUNTIF('CG-EM_ZNS'!S100,"&gt;0,01"))*'CG-EM_ZNS'!S100</f>
        <v>0.2</v>
      </c>
      <c r="T100" s="3">
        <f>(COUNTIF('CG-EM_ZNS'!T100,"&gt;73"))*'CG-EM_ZNS'!T100</f>
        <v>0</v>
      </c>
      <c r="U100" s="3">
        <f>(COUNTIF('CG-EM_ZNS'!U100,"&gt;100"))*'CG-EM_ZNS'!U100</f>
        <v>0</v>
      </c>
      <c r="V100" s="3">
        <f>(COUNTIF('CG-EM_ZNS'!V100,"&gt;29,2"))*'CG-EM_ZNS'!V100</f>
        <v>0</v>
      </c>
      <c r="W100" s="3"/>
      <c r="X100" s="37" t="s">
        <v>117</v>
      </c>
      <c r="Y100" s="33">
        <f t="shared" si="5"/>
        <v>1</v>
      </c>
      <c r="Z100" s="33">
        <f t="shared" si="6"/>
        <v>0</v>
      </c>
      <c r="AA100" s="33">
        <f t="shared" si="7"/>
        <v>0</v>
      </c>
      <c r="AB100" s="33">
        <f t="shared" si="8"/>
        <v>1</v>
      </c>
      <c r="AC100" s="33" t="s">
        <v>252</v>
      </c>
      <c r="AD100" s="38">
        <f t="shared" si="9"/>
        <v>0</v>
      </c>
    </row>
    <row r="101" spans="1:30" x14ac:dyDescent="0.25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7"/>
      <c r="Y101" s="33"/>
      <c r="Z101" s="33"/>
      <c r="AA101" s="33"/>
      <c r="AB101" s="33"/>
      <c r="AC101" s="33"/>
      <c r="AD101" s="38"/>
    </row>
    <row r="102" spans="1:30" s="6" customFormat="1" x14ac:dyDescent="0.25">
      <c r="A102" s="48"/>
      <c r="B102" s="48"/>
      <c r="C102" s="48"/>
      <c r="D102" s="48"/>
      <c r="E102" s="22"/>
      <c r="F102" s="22" t="s">
        <v>288</v>
      </c>
      <c r="G102" s="6">
        <f t="shared" ref="G102:U102" si="10">COUNTIF(G3:G100,"&gt;0")</f>
        <v>0</v>
      </c>
      <c r="H102" s="6">
        <f t="shared" si="10"/>
        <v>1</v>
      </c>
      <c r="I102" s="6">
        <f t="shared" si="10"/>
        <v>2</v>
      </c>
      <c r="J102" s="6">
        <f t="shared" si="10"/>
        <v>2</v>
      </c>
      <c r="K102" s="6">
        <f t="shared" si="10"/>
        <v>2</v>
      </c>
      <c r="L102" s="6">
        <f t="shared" si="10"/>
        <v>0</v>
      </c>
      <c r="M102" s="6">
        <f t="shared" si="10"/>
        <v>3</v>
      </c>
      <c r="N102" s="6">
        <f t="shared" si="10"/>
        <v>0</v>
      </c>
      <c r="O102" s="6">
        <f t="shared" si="10"/>
        <v>0</v>
      </c>
      <c r="P102" s="6">
        <f t="shared" si="10"/>
        <v>1</v>
      </c>
      <c r="Q102" s="6">
        <f t="shared" si="10"/>
        <v>2</v>
      </c>
      <c r="R102" s="6">
        <f t="shared" si="10"/>
        <v>1</v>
      </c>
      <c r="S102" s="6">
        <f t="shared" si="10"/>
        <v>8</v>
      </c>
      <c r="T102" s="6">
        <f t="shared" si="10"/>
        <v>1</v>
      </c>
      <c r="U102" s="6">
        <f t="shared" si="10"/>
        <v>0</v>
      </c>
      <c r="V102" s="6">
        <f>COUNTIF(V3:V100,"&gt;0")</f>
        <v>0</v>
      </c>
      <c r="X102" s="37"/>
      <c r="Y102" s="33"/>
      <c r="Z102" s="33"/>
      <c r="AA102" s="33"/>
      <c r="AB102" s="33"/>
      <c r="AC102" s="33"/>
      <c r="AD102" s="38"/>
    </row>
    <row r="103" spans="1:30" x14ac:dyDescent="0.25">
      <c r="W103" s="31"/>
      <c r="X103" s="37"/>
      <c r="Y103" s="33"/>
      <c r="Z103" s="33"/>
      <c r="AA103" s="33"/>
      <c r="AB103" s="33"/>
      <c r="AC103" s="33"/>
      <c r="AD103" s="38"/>
    </row>
    <row r="104" spans="1:30" x14ac:dyDescent="0.25">
      <c r="A104" s="51" t="s">
        <v>291</v>
      </c>
      <c r="B104" s="50"/>
      <c r="C104"/>
      <c r="D104"/>
      <c r="W104" s="32"/>
      <c r="X104" s="37"/>
      <c r="Y104" s="33" t="s">
        <v>154</v>
      </c>
      <c r="Z104" s="33" t="s">
        <v>1</v>
      </c>
      <c r="AA104" s="33" t="s">
        <v>240</v>
      </c>
      <c r="AB104" s="33" t="s">
        <v>243</v>
      </c>
      <c r="AC104" s="33"/>
      <c r="AD104" s="38" t="s">
        <v>4</v>
      </c>
    </row>
    <row r="105" spans="1:30" x14ac:dyDescent="0.25">
      <c r="A105" t="s">
        <v>13</v>
      </c>
      <c r="B105">
        <v>9999</v>
      </c>
      <c r="C105"/>
      <c r="D105"/>
      <c r="E105"/>
      <c r="F105"/>
      <c r="G105">
        <f>MAX(G7:G10)</f>
        <v>0</v>
      </c>
      <c r="H105">
        <f t="shared" ref="H105:V105" si="11">MAX(H7:H10)</f>
        <v>0</v>
      </c>
      <c r="I105">
        <f t="shared" si="11"/>
        <v>0</v>
      </c>
      <c r="J105">
        <f t="shared" si="11"/>
        <v>0</v>
      </c>
      <c r="K105">
        <f t="shared" si="11"/>
        <v>0</v>
      </c>
      <c r="L105">
        <f t="shared" si="11"/>
        <v>0</v>
      </c>
      <c r="M105">
        <f t="shared" si="11"/>
        <v>0</v>
      </c>
      <c r="N105">
        <f t="shared" si="11"/>
        <v>0</v>
      </c>
      <c r="O105">
        <f t="shared" si="11"/>
        <v>0</v>
      </c>
      <c r="P105">
        <f t="shared" si="11"/>
        <v>0</v>
      </c>
      <c r="Q105">
        <f t="shared" si="11"/>
        <v>0</v>
      </c>
      <c r="R105">
        <f t="shared" si="11"/>
        <v>0</v>
      </c>
      <c r="S105">
        <f t="shared" si="11"/>
        <v>1.4</v>
      </c>
      <c r="T105">
        <f t="shared" si="11"/>
        <v>0</v>
      </c>
      <c r="U105">
        <f t="shared" si="11"/>
        <v>0</v>
      </c>
      <c r="V105">
        <f t="shared" si="11"/>
        <v>0</v>
      </c>
      <c r="W105" s="33"/>
      <c r="X105" s="37" t="s">
        <v>13</v>
      </c>
      <c r="Y105" s="33">
        <f>COUNTIF(G120:V120,"&gt;0")</f>
        <v>0</v>
      </c>
      <c r="Z105" s="33">
        <f>COUNTIF(G120,"&gt;0")</f>
        <v>0</v>
      </c>
      <c r="AA105" s="33">
        <f>COUNTIF(H120:N120,"&gt;0")</f>
        <v>0</v>
      </c>
      <c r="AB105" s="33">
        <f>COUNTIF(O120:U120,"&gt;0")</f>
        <v>0</v>
      </c>
      <c r="AC105" s="33" t="s">
        <v>252</v>
      </c>
      <c r="AD105" s="38">
        <f>COUNTIF(V120,"&gt;0")</f>
        <v>0</v>
      </c>
    </row>
    <row r="106" spans="1:30" x14ac:dyDescent="0.25">
      <c r="A106" t="s">
        <v>25</v>
      </c>
      <c r="B106">
        <v>9999</v>
      </c>
      <c r="C106"/>
      <c r="D106"/>
      <c r="E106"/>
      <c r="F106"/>
      <c r="G106">
        <f>MAX(G17:G18)</f>
        <v>0</v>
      </c>
      <c r="H106">
        <f t="shared" ref="H106:V106" si="12">MAX(H17:H18)</f>
        <v>0</v>
      </c>
      <c r="I106">
        <f t="shared" si="12"/>
        <v>0</v>
      </c>
      <c r="J106">
        <f t="shared" si="12"/>
        <v>0</v>
      </c>
      <c r="K106">
        <f t="shared" si="12"/>
        <v>0</v>
      </c>
      <c r="L106">
        <f t="shared" si="12"/>
        <v>0</v>
      </c>
      <c r="M106">
        <f t="shared" si="12"/>
        <v>0</v>
      </c>
      <c r="N106">
        <f t="shared" si="12"/>
        <v>0</v>
      </c>
      <c r="O106">
        <f t="shared" si="12"/>
        <v>0</v>
      </c>
      <c r="P106">
        <f t="shared" si="12"/>
        <v>0</v>
      </c>
      <c r="Q106">
        <f t="shared" si="12"/>
        <v>0</v>
      </c>
      <c r="R106">
        <f t="shared" si="12"/>
        <v>0</v>
      </c>
      <c r="S106">
        <f t="shared" si="12"/>
        <v>0</v>
      </c>
      <c r="T106">
        <f t="shared" si="12"/>
        <v>0</v>
      </c>
      <c r="U106">
        <f t="shared" si="12"/>
        <v>0</v>
      </c>
      <c r="V106">
        <f t="shared" si="12"/>
        <v>0</v>
      </c>
      <c r="X106" s="37" t="s">
        <v>25</v>
      </c>
      <c r="Y106" s="33">
        <f>COUNTIF(G106:V106,"&gt;0")</f>
        <v>0</v>
      </c>
      <c r="Z106" s="33">
        <f>COUNTIF(G106,"&gt;0")</f>
        <v>0</v>
      </c>
      <c r="AA106" s="33">
        <f>COUNTIF(H106:N106,"&gt;0")</f>
        <v>0</v>
      </c>
      <c r="AB106" s="33">
        <f t="shared" ref="AB105:AB115" si="13">COUNTIF(O106:U106,"&gt;0")</f>
        <v>0</v>
      </c>
      <c r="AC106" s="33"/>
      <c r="AD106" s="38">
        <f t="shared" si="9"/>
        <v>0</v>
      </c>
    </row>
    <row r="107" spans="1:30" x14ac:dyDescent="0.25">
      <c r="A107" t="s">
        <v>46</v>
      </c>
      <c r="B107">
        <v>9999</v>
      </c>
      <c r="C107"/>
      <c r="D107"/>
      <c r="E107"/>
      <c r="F107"/>
      <c r="G107">
        <f t="shared" ref="G107:V107" si="14">MAX(G9:G12)</f>
        <v>0</v>
      </c>
      <c r="H107">
        <f t="shared" si="14"/>
        <v>0</v>
      </c>
      <c r="I107">
        <f t="shared" si="14"/>
        <v>0</v>
      </c>
      <c r="J107">
        <f t="shared" si="14"/>
        <v>0</v>
      </c>
      <c r="K107">
        <f t="shared" si="14"/>
        <v>0</v>
      </c>
      <c r="L107">
        <f t="shared" si="14"/>
        <v>0</v>
      </c>
      <c r="M107">
        <f t="shared" si="14"/>
        <v>0</v>
      </c>
      <c r="N107">
        <f t="shared" si="14"/>
        <v>0</v>
      </c>
      <c r="O107">
        <f t="shared" si="14"/>
        <v>0</v>
      </c>
      <c r="P107">
        <f t="shared" si="14"/>
        <v>0</v>
      </c>
      <c r="Q107">
        <f t="shared" si="14"/>
        <v>0</v>
      </c>
      <c r="R107">
        <f t="shared" si="14"/>
        <v>0</v>
      </c>
      <c r="S107">
        <f t="shared" si="14"/>
        <v>0</v>
      </c>
      <c r="T107">
        <f t="shared" si="14"/>
        <v>0</v>
      </c>
      <c r="U107">
        <f t="shared" si="14"/>
        <v>0</v>
      </c>
      <c r="V107">
        <f t="shared" si="14"/>
        <v>0</v>
      </c>
      <c r="X107" s="37" t="s">
        <v>46</v>
      </c>
      <c r="Y107" s="33">
        <f t="shared" ref="Y107:Y115" si="15">COUNTIF(G107:V107,"&gt;0")</f>
        <v>0</v>
      </c>
      <c r="Z107" s="33">
        <f t="shared" ref="Z107:Z108" si="16">COUNTIF(G107,"&gt;0")</f>
        <v>0</v>
      </c>
      <c r="AA107" s="33">
        <f t="shared" ref="AA107:AA108" si="17">COUNTIF(H107:N107,"&gt;0")</f>
        <v>0</v>
      </c>
      <c r="AB107" s="33">
        <f t="shared" si="13"/>
        <v>0</v>
      </c>
      <c r="AC107" s="33"/>
      <c r="AD107" s="38">
        <f t="shared" si="9"/>
        <v>0</v>
      </c>
    </row>
    <row r="108" spans="1:30" x14ac:dyDescent="0.25">
      <c r="A108" t="s">
        <v>46</v>
      </c>
      <c r="B108">
        <v>9999</v>
      </c>
      <c r="C108"/>
      <c r="D108"/>
      <c r="E108"/>
      <c r="F108"/>
      <c r="G108">
        <f>MAX(G33:G34)</f>
        <v>0</v>
      </c>
      <c r="H108">
        <f t="shared" ref="H108:V108" si="18">MAX(H33:H34)</f>
        <v>0</v>
      </c>
      <c r="I108">
        <f t="shared" si="18"/>
        <v>0</v>
      </c>
      <c r="J108">
        <f t="shared" si="18"/>
        <v>0</v>
      </c>
      <c r="K108">
        <f t="shared" si="18"/>
        <v>0</v>
      </c>
      <c r="L108">
        <f t="shared" si="18"/>
        <v>0</v>
      </c>
      <c r="M108">
        <f t="shared" si="18"/>
        <v>0</v>
      </c>
      <c r="N108">
        <f t="shared" si="18"/>
        <v>0</v>
      </c>
      <c r="O108">
        <f t="shared" si="18"/>
        <v>0</v>
      </c>
      <c r="P108">
        <f t="shared" si="18"/>
        <v>0</v>
      </c>
      <c r="Q108">
        <f t="shared" si="18"/>
        <v>0</v>
      </c>
      <c r="R108">
        <f t="shared" si="18"/>
        <v>0</v>
      </c>
      <c r="S108">
        <f t="shared" si="18"/>
        <v>0</v>
      </c>
      <c r="T108">
        <f t="shared" si="18"/>
        <v>0</v>
      </c>
      <c r="U108">
        <f t="shared" si="18"/>
        <v>0</v>
      </c>
      <c r="V108">
        <f t="shared" si="18"/>
        <v>0</v>
      </c>
      <c r="X108" s="37" t="s">
        <v>46</v>
      </c>
      <c r="Y108" s="33">
        <f t="shared" si="15"/>
        <v>0</v>
      </c>
      <c r="Z108" s="33">
        <f t="shared" si="16"/>
        <v>0</v>
      </c>
      <c r="AA108" s="33">
        <f t="shared" si="17"/>
        <v>0</v>
      </c>
      <c r="AB108" s="33">
        <f t="shared" si="13"/>
        <v>0</v>
      </c>
      <c r="AC108" s="33"/>
      <c r="AD108" s="38">
        <f t="shared" si="9"/>
        <v>0</v>
      </c>
    </row>
    <row r="109" spans="1:30" x14ac:dyDescent="0.25">
      <c r="A109" t="s">
        <v>48</v>
      </c>
      <c r="B109">
        <v>9999</v>
      </c>
      <c r="C109"/>
      <c r="D109"/>
      <c r="E109"/>
      <c r="F109"/>
      <c r="G109">
        <f>MAX(G36:G38)</f>
        <v>0</v>
      </c>
      <c r="H109">
        <f t="shared" ref="H109:V109" si="19">MAX(H36:H38)</f>
        <v>0</v>
      </c>
      <c r="I109">
        <f t="shared" si="19"/>
        <v>0</v>
      </c>
      <c r="J109">
        <f t="shared" si="19"/>
        <v>0</v>
      </c>
      <c r="K109">
        <f t="shared" si="19"/>
        <v>0</v>
      </c>
      <c r="L109">
        <f t="shared" si="19"/>
        <v>0</v>
      </c>
      <c r="M109">
        <f t="shared" si="19"/>
        <v>0</v>
      </c>
      <c r="N109">
        <f t="shared" si="19"/>
        <v>0</v>
      </c>
      <c r="O109">
        <f t="shared" si="19"/>
        <v>0</v>
      </c>
      <c r="P109">
        <f t="shared" si="19"/>
        <v>0</v>
      </c>
      <c r="Q109">
        <f t="shared" si="19"/>
        <v>0</v>
      </c>
      <c r="R109">
        <f t="shared" si="19"/>
        <v>0</v>
      </c>
      <c r="S109">
        <f t="shared" si="19"/>
        <v>1.4</v>
      </c>
      <c r="T109">
        <f t="shared" si="19"/>
        <v>0</v>
      </c>
      <c r="U109">
        <f t="shared" si="19"/>
        <v>0</v>
      </c>
      <c r="V109">
        <f t="shared" si="19"/>
        <v>0</v>
      </c>
      <c r="X109" s="37" t="s">
        <v>48</v>
      </c>
      <c r="Y109" s="33">
        <f t="shared" si="15"/>
        <v>1</v>
      </c>
      <c r="Z109" s="33">
        <f t="shared" ref="Z105:Z115" si="20">COUNTIF(G109,"&gt;0")</f>
        <v>0</v>
      </c>
      <c r="AA109" s="33">
        <f t="shared" ref="AA105:AA115" si="21">COUNTIF(H109:N109,"&gt;0")</f>
        <v>0</v>
      </c>
      <c r="AB109" s="33">
        <f t="shared" si="13"/>
        <v>1</v>
      </c>
      <c r="AC109" s="33" t="s">
        <v>252</v>
      </c>
      <c r="AD109" s="38">
        <f t="shared" si="9"/>
        <v>0</v>
      </c>
    </row>
    <row r="110" spans="1:30" x14ac:dyDescent="0.25">
      <c r="A110" t="s">
        <v>84</v>
      </c>
      <c r="B110">
        <v>9999</v>
      </c>
      <c r="C110"/>
      <c r="D110"/>
      <c r="E110"/>
      <c r="F110"/>
      <c r="G110">
        <f>MAX(G67:G69)</f>
        <v>0</v>
      </c>
      <c r="H110">
        <f t="shared" ref="H110:V110" si="22">MAX(H67:H69)</f>
        <v>0</v>
      </c>
      <c r="I110">
        <f t="shared" si="22"/>
        <v>0</v>
      </c>
      <c r="J110">
        <f t="shared" si="22"/>
        <v>0</v>
      </c>
      <c r="K110">
        <f t="shared" si="22"/>
        <v>0</v>
      </c>
      <c r="L110">
        <f t="shared" si="22"/>
        <v>0</v>
      </c>
      <c r="M110">
        <f t="shared" si="22"/>
        <v>21</v>
      </c>
      <c r="N110">
        <f t="shared" si="22"/>
        <v>0</v>
      </c>
      <c r="O110">
        <f t="shared" si="22"/>
        <v>0</v>
      </c>
      <c r="P110">
        <f t="shared" si="22"/>
        <v>0</v>
      </c>
      <c r="Q110">
        <f t="shared" si="22"/>
        <v>0</v>
      </c>
      <c r="R110">
        <f t="shared" si="22"/>
        <v>0</v>
      </c>
      <c r="S110">
        <f t="shared" si="22"/>
        <v>0</v>
      </c>
      <c r="T110">
        <f t="shared" si="22"/>
        <v>0</v>
      </c>
      <c r="U110">
        <f t="shared" si="22"/>
        <v>0</v>
      </c>
      <c r="V110">
        <f t="shared" si="22"/>
        <v>0</v>
      </c>
      <c r="X110" s="37" t="s">
        <v>84</v>
      </c>
      <c r="Y110" s="33">
        <f t="shared" si="15"/>
        <v>1</v>
      </c>
      <c r="Z110" s="33">
        <f t="shared" si="20"/>
        <v>0</v>
      </c>
      <c r="AA110" s="33">
        <f t="shared" si="21"/>
        <v>1</v>
      </c>
      <c r="AB110" s="33">
        <f t="shared" si="13"/>
        <v>0</v>
      </c>
      <c r="AC110" s="33"/>
      <c r="AD110" s="38">
        <f t="shared" si="9"/>
        <v>0</v>
      </c>
    </row>
    <row r="111" spans="1:30" x14ac:dyDescent="0.25">
      <c r="A111" t="s">
        <v>105</v>
      </c>
      <c r="B111">
        <v>9999</v>
      </c>
      <c r="C111"/>
      <c r="D111"/>
      <c r="E111"/>
      <c r="F111"/>
      <c r="G111">
        <f>MAX(G85:G86)</f>
        <v>0</v>
      </c>
      <c r="H111">
        <f t="shared" ref="H111:V111" si="23">MAX(H85:H86)</f>
        <v>0</v>
      </c>
      <c r="I111">
        <f>MAX(I85:I86)</f>
        <v>140</v>
      </c>
      <c r="J111">
        <f t="shared" si="23"/>
        <v>200</v>
      </c>
      <c r="K111">
        <f t="shared" si="23"/>
        <v>88</v>
      </c>
      <c r="L111">
        <f t="shared" si="23"/>
        <v>0</v>
      </c>
      <c r="M111">
        <f t="shared" si="23"/>
        <v>73</v>
      </c>
      <c r="N111">
        <f t="shared" si="23"/>
        <v>0</v>
      </c>
      <c r="O111">
        <f t="shared" si="23"/>
        <v>0</v>
      </c>
      <c r="P111">
        <f t="shared" si="23"/>
        <v>0</v>
      </c>
      <c r="Q111">
        <f t="shared" si="23"/>
        <v>0</v>
      </c>
      <c r="R111">
        <f t="shared" si="23"/>
        <v>0</v>
      </c>
      <c r="S111">
        <f t="shared" si="23"/>
        <v>0</v>
      </c>
      <c r="T111">
        <f t="shared" si="23"/>
        <v>0</v>
      </c>
      <c r="U111">
        <f t="shared" si="23"/>
        <v>0</v>
      </c>
      <c r="V111">
        <f t="shared" si="23"/>
        <v>0</v>
      </c>
      <c r="X111" s="37" t="s">
        <v>105</v>
      </c>
      <c r="Y111" s="33">
        <f t="shared" si="15"/>
        <v>4</v>
      </c>
      <c r="Z111" s="33">
        <f t="shared" si="20"/>
        <v>0</v>
      </c>
      <c r="AA111" s="33">
        <f t="shared" si="21"/>
        <v>4</v>
      </c>
      <c r="AB111" s="33">
        <f t="shared" si="13"/>
        <v>0</v>
      </c>
      <c r="AC111" s="33" t="s">
        <v>256</v>
      </c>
      <c r="AD111" s="38">
        <f t="shared" si="9"/>
        <v>0</v>
      </c>
    </row>
    <row r="112" spans="1:30" x14ac:dyDescent="0.25">
      <c r="A112" t="s">
        <v>106</v>
      </c>
      <c r="B112">
        <v>9999</v>
      </c>
      <c r="C112"/>
      <c r="D112"/>
      <c r="E112"/>
      <c r="F112"/>
      <c r="G112">
        <f>MAX(G87:G88)</f>
        <v>0</v>
      </c>
      <c r="H112">
        <f t="shared" ref="H112:V112" si="24">MAX(H87:H88)</f>
        <v>0</v>
      </c>
      <c r="I112">
        <f t="shared" si="24"/>
        <v>0</v>
      </c>
      <c r="J112">
        <f t="shared" si="24"/>
        <v>0</v>
      </c>
      <c r="K112">
        <f t="shared" si="24"/>
        <v>0</v>
      </c>
      <c r="L112">
        <f t="shared" si="24"/>
        <v>0</v>
      </c>
      <c r="M112">
        <f t="shared" si="24"/>
        <v>0</v>
      </c>
      <c r="N112">
        <f t="shared" si="24"/>
        <v>0</v>
      </c>
      <c r="O112">
        <f t="shared" si="24"/>
        <v>0</v>
      </c>
      <c r="P112">
        <f t="shared" si="24"/>
        <v>0</v>
      </c>
      <c r="Q112">
        <f t="shared" si="24"/>
        <v>0</v>
      </c>
      <c r="R112">
        <f t="shared" si="24"/>
        <v>0</v>
      </c>
      <c r="S112">
        <f t="shared" si="24"/>
        <v>0</v>
      </c>
      <c r="T112">
        <f t="shared" si="24"/>
        <v>0</v>
      </c>
      <c r="U112">
        <f t="shared" si="24"/>
        <v>0</v>
      </c>
      <c r="V112">
        <f t="shared" si="24"/>
        <v>0</v>
      </c>
      <c r="X112" s="37" t="s">
        <v>106</v>
      </c>
      <c r="Y112" s="33">
        <f t="shared" si="15"/>
        <v>0</v>
      </c>
      <c r="Z112" s="33">
        <f t="shared" si="20"/>
        <v>0</v>
      </c>
      <c r="AA112" s="33">
        <f t="shared" si="21"/>
        <v>0</v>
      </c>
      <c r="AB112" s="33">
        <f t="shared" si="13"/>
        <v>0</v>
      </c>
      <c r="AC112" s="33"/>
      <c r="AD112" s="38">
        <f t="shared" si="9"/>
        <v>0</v>
      </c>
    </row>
    <row r="113" spans="1:30" x14ac:dyDescent="0.25">
      <c r="A113" t="s">
        <v>122</v>
      </c>
      <c r="B113">
        <v>9999</v>
      </c>
      <c r="C113"/>
      <c r="D113"/>
      <c r="E113"/>
      <c r="F113"/>
      <c r="G113">
        <f>MAX(G89:G92)</f>
        <v>0</v>
      </c>
      <c r="H113">
        <f t="shared" ref="H113:V113" si="25">MAX(H89:H92)</f>
        <v>0</v>
      </c>
      <c r="I113">
        <f t="shared" si="25"/>
        <v>0</v>
      </c>
      <c r="J113">
        <f t="shared" si="25"/>
        <v>0</v>
      </c>
      <c r="K113">
        <f t="shared" si="25"/>
        <v>0</v>
      </c>
      <c r="L113">
        <f t="shared" si="25"/>
        <v>0</v>
      </c>
      <c r="M113">
        <f t="shared" si="25"/>
        <v>0</v>
      </c>
      <c r="N113">
        <f t="shared" si="25"/>
        <v>0</v>
      </c>
      <c r="O113">
        <f t="shared" si="25"/>
        <v>0</v>
      </c>
      <c r="P113">
        <f t="shared" si="25"/>
        <v>0</v>
      </c>
      <c r="Q113">
        <f t="shared" si="25"/>
        <v>0</v>
      </c>
      <c r="R113">
        <f t="shared" si="25"/>
        <v>0</v>
      </c>
      <c r="S113">
        <f t="shared" si="25"/>
        <v>0</v>
      </c>
      <c r="T113">
        <f t="shared" si="25"/>
        <v>0</v>
      </c>
      <c r="U113">
        <f t="shared" si="25"/>
        <v>0</v>
      </c>
      <c r="V113">
        <f t="shared" si="25"/>
        <v>0</v>
      </c>
      <c r="X113" s="37" t="s">
        <v>122</v>
      </c>
      <c r="Y113" s="33">
        <f t="shared" si="15"/>
        <v>0</v>
      </c>
      <c r="Z113" s="33">
        <f t="shared" si="20"/>
        <v>0</v>
      </c>
      <c r="AA113" s="33">
        <f t="shared" si="21"/>
        <v>0</v>
      </c>
      <c r="AB113" s="33">
        <f t="shared" si="13"/>
        <v>0</v>
      </c>
      <c r="AC113" s="33"/>
      <c r="AD113" s="38">
        <f t="shared" si="9"/>
        <v>0</v>
      </c>
    </row>
    <row r="114" spans="1:30" x14ac:dyDescent="0.25">
      <c r="A114" t="s">
        <v>109</v>
      </c>
      <c r="B114">
        <v>9999</v>
      </c>
      <c r="C114"/>
      <c r="D114"/>
      <c r="E114"/>
      <c r="F114"/>
      <c r="G114">
        <f>MAX(G93:G95)</f>
        <v>0</v>
      </c>
      <c r="H114">
        <f t="shared" ref="H114:V114" si="26">MAX(H93:H95)</f>
        <v>0</v>
      </c>
      <c r="I114">
        <f t="shared" si="26"/>
        <v>0</v>
      </c>
      <c r="J114">
        <f t="shared" si="26"/>
        <v>0</v>
      </c>
      <c r="K114">
        <f t="shared" si="26"/>
        <v>0</v>
      </c>
      <c r="L114">
        <f t="shared" si="26"/>
        <v>0</v>
      </c>
      <c r="M114">
        <f t="shared" si="26"/>
        <v>0</v>
      </c>
      <c r="N114">
        <f t="shared" si="26"/>
        <v>0</v>
      </c>
      <c r="O114">
        <f t="shared" si="26"/>
        <v>0</v>
      </c>
      <c r="P114">
        <f t="shared" si="26"/>
        <v>0</v>
      </c>
      <c r="Q114">
        <f t="shared" si="26"/>
        <v>0</v>
      </c>
      <c r="R114">
        <f t="shared" si="26"/>
        <v>0</v>
      </c>
      <c r="S114">
        <f>MAX(S93:S95)</f>
        <v>2.1999999999999999E-2</v>
      </c>
      <c r="T114">
        <f t="shared" si="26"/>
        <v>0</v>
      </c>
      <c r="U114">
        <f t="shared" si="26"/>
        <v>0</v>
      </c>
      <c r="V114">
        <f t="shared" si="26"/>
        <v>0</v>
      </c>
      <c r="X114" s="37" t="s">
        <v>109</v>
      </c>
      <c r="Y114" s="33">
        <f t="shared" si="15"/>
        <v>1</v>
      </c>
      <c r="Z114" s="33">
        <f t="shared" si="20"/>
        <v>0</v>
      </c>
      <c r="AA114" s="33">
        <f t="shared" si="21"/>
        <v>0</v>
      </c>
      <c r="AB114" s="33">
        <f t="shared" si="13"/>
        <v>1</v>
      </c>
      <c r="AC114" s="33" t="s">
        <v>252</v>
      </c>
      <c r="AD114" s="38">
        <f t="shared" si="9"/>
        <v>0</v>
      </c>
    </row>
    <row r="115" spans="1:30" ht="15.75" thickBot="1" x14ac:dyDescent="0.3">
      <c r="A115" t="s">
        <v>112</v>
      </c>
      <c r="B115">
        <v>9999</v>
      </c>
      <c r="C115"/>
      <c r="D115"/>
      <c r="E115"/>
      <c r="F115"/>
      <c r="G115">
        <f>MAX(G96:G98)</f>
        <v>0</v>
      </c>
      <c r="H115">
        <f t="shared" ref="H115:V115" si="27">MAX(H96:H98)</f>
        <v>0</v>
      </c>
      <c r="I115">
        <f t="shared" si="27"/>
        <v>0</v>
      </c>
      <c r="J115">
        <f t="shared" si="27"/>
        <v>0</v>
      </c>
      <c r="K115">
        <f>MAX(K96:K98)</f>
        <v>5.7</v>
      </c>
      <c r="L115">
        <f t="shared" si="27"/>
        <v>0</v>
      </c>
      <c r="M115">
        <f t="shared" si="27"/>
        <v>0</v>
      </c>
      <c r="N115">
        <f t="shared" si="27"/>
        <v>0</v>
      </c>
      <c r="O115">
        <f t="shared" si="27"/>
        <v>0</v>
      </c>
      <c r="P115">
        <f t="shared" si="27"/>
        <v>0</v>
      </c>
      <c r="Q115">
        <f t="shared" si="27"/>
        <v>0</v>
      </c>
      <c r="R115">
        <f t="shared" si="27"/>
        <v>0</v>
      </c>
      <c r="S115">
        <f t="shared" si="27"/>
        <v>0</v>
      </c>
      <c r="T115">
        <f t="shared" si="27"/>
        <v>0</v>
      </c>
      <c r="U115">
        <f t="shared" si="27"/>
        <v>0</v>
      </c>
      <c r="V115">
        <f t="shared" si="27"/>
        <v>0</v>
      </c>
      <c r="X115" s="41" t="s">
        <v>112</v>
      </c>
      <c r="Y115" s="42">
        <f t="shared" si="15"/>
        <v>1</v>
      </c>
      <c r="Z115" s="42">
        <f t="shared" si="20"/>
        <v>0</v>
      </c>
      <c r="AA115" s="42">
        <f t="shared" si="21"/>
        <v>1</v>
      </c>
      <c r="AB115" s="42">
        <f t="shared" si="13"/>
        <v>0</v>
      </c>
      <c r="AC115" s="42" t="s">
        <v>138</v>
      </c>
      <c r="AD115" s="43">
        <f t="shared" si="9"/>
        <v>0</v>
      </c>
    </row>
    <row r="116" spans="1:30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30" x14ac:dyDescent="0.25">
      <c r="A117"/>
      <c r="B117" s="52" t="s">
        <v>292</v>
      </c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30" x14ac:dyDescent="0.25"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8"/>
      <c r="S118" s="12"/>
      <c r="T118" s="12"/>
      <c r="U118" s="13"/>
      <c r="V118" s="12"/>
    </row>
    <row r="119" spans="1:30" x14ac:dyDescent="0.25">
      <c r="F119" s="26"/>
      <c r="G119" s="6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4"/>
      <c r="V119" s="11"/>
    </row>
    <row r="120" spans="1:30" x14ac:dyDescent="0.25">
      <c r="F120" s="26"/>
      <c r="G120" s="11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7"/>
      <c r="V120" s="16"/>
    </row>
  </sheetData>
  <autoFilter ref="A2:U100"/>
  <mergeCells count="3">
    <mergeCell ref="A102:D102"/>
    <mergeCell ref="G1:V1"/>
    <mergeCell ref="X1:A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O165"/>
  <sheetViews>
    <sheetView workbookViewId="0">
      <selection activeCell="A2" sqref="A2"/>
    </sheetView>
  </sheetViews>
  <sheetFormatPr baseColWidth="10" defaultRowHeight="15" x14ac:dyDescent="0.25"/>
  <sheetData>
    <row r="1" spans="1:15" x14ac:dyDescent="0.25">
      <c r="A1" s="49" t="s">
        <v>296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s="25" customFormat="1" ht="30" x14ac:dyDescent="0.25">
      <c r="A2" s="1" t="s">
        <v>0</v>
      </c>
      <c r="B2" s="1" t="s">
        <v>236</v>
      </c>
      <c r="C2" s="1" t="s">
        <v>242</v>
      </c>
      <c r="D2" s="1" t="s">
        <v>235</v>
      </c>
      <c r="E2" s="1" t="s">
        <v>257</v>
      </c>
      <c r="F2" s="1" t="s">
        <v>262</v>
      </c>
      <c r="G2" s="1" t="s">
        <v>263</v>
      </c>
      <c r="H2" s="1" t="s">
        <v>264</v>
      </c>
      <c r="I2" s="1" t="s">
        <v>265</v>
      </c>
      <c r="J2" s="1" t="s">
        <v>251</v>
      </c>
      <c r="K2" s="1" t="s">
        <v>258</v>
      </c>
      <c r="L2" s="1" t="s">
        <v>259</v>
      </c>
      <c r="M2" s="1" t="s">
        <v>260</v>
      </c>
      <c r="N2" s="1" t="s">
        <v>261</v>
      </c>
      <c r="O2"/>
    </row>
    <row r="3" spans="1:15" s="25" customFormat="1" x14ac:dyDescent="0.25">
      <c r="A3" s="3" t="s">
        <v>156</v>
      </c>
      <c r="B3" s="3" t="s">
        <v>274</v>
      </c>
      <c r="C3" s="3">
        <v>2</v>
      </c>
      <c r="D3" s="3">
        <v>0</v>
      </c>
      <c r="E3">
        <v>1</v>
      </c>
      <c r="F3">
        <v>0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/>
    </row>
    <row r="4" spans="1:15" s="25" customFormat="1" x14ac:dyDescent="0.25">
      <c r="A4" s="3" t="s">
        <v>157</v>
      </c>
      <c r="B4" s="3" t="s">
        <v>274</v>
      </c>
      <c r="C4" s="3">
        <v>0.5</v>
      </c>
      <c r="D4" s="3">
        <v>0</v>
      </c>
      <c r="E4">
        <v>1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/>
    </row>
    <row r="5" spans="1:15" s="25" customFormat="1" x14ac:dyDescent="0.25">
      <c r="A5" s="3" t="s">
        <v>158</v>
      </c>
      <c r="B5" s="3" t="s">
        <v>274</v>
      </c>
      <c r="C5" s="3">
        <v>0.5</v>
      </c>
      <c r="D5" s="3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/>
    </row>
    <row r="6" spans="1:15" s="25" customFormat="1" x14ac:dyDescent="0.25">
      <c r="A6" s="3" t="s">
        <v>159</v>
      </c>
      <c r="B6" s="3" t="s">
        <v>274</v>
      </c>
      <c r="C6" s="3">
        <v>1</v>
      </c>
      <c r="D6" s="3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/>
    </row>
    <row r="7" spans="1:15" s="25" customFormat="1" x14ac:dyDescent="0.25">
      <c r="A7" s="3" t="s">
        <v>160</v>
      </c>
      <c r="B7" s="3" t="s">
        <v>274</v>
      </c>
      <c r="C7" s="3" t="s">
        <v>244</v>
      </c>
      <c r="D7" s="3">
        <v>1</v>
      </c>
      <c r="E7">
        <v>5</v>
      </c>
      <c r="F7">
        <v>0</v>
      </c>
      <c r="G7">
        <v>1</v>
      </c>
      <c r="H7">
        <v>3</v>
      </c>
      <c r="I7">
        <v>1</v>
      </c>
      <c r="J7">
        <v>1</v>
      </c>
      <c r="K7">
        <v>0</v>
      </c>
      <c r="L7">
        <v>0</v>
      </c>
      <c r="M7">
        <v>1</v>
      </c>
      <c r="N7">
        <v>0</v>
      </c>
      <c r="O7" t="s">
        <v>252</v>
      </c>
    </row>
    <row r="8" spans="1:15" s="25" customFormat="1" x14ac:dyDescent="0.25">
      <c r="A8" s="3" t="s">
        <v>161</v>
      </c>
      <c r="B8" s="3" t="s">
        <v>274</v>
      </c>
      <c r="C8" s="3">
        <v>1.5</v>
      </c>
      <c r="D8" s="3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/>
    </row>
    <row r="9" spans="1:15" s="25" customFormat="1" x14ac:dyDescent="0.25">
      <c r="A9" s="3" t="s">
        <v>162</v>
      </c>
      <c r="B9" s="3" t="s">
        <v>274</v>
      </c>
      <c r="C9" s="3">
        <v>1</v>
      </c>
      <c r="D9" s="3">
        <v>0</v>
      </c>
      <c r="E9">
        <v>1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/>
    </row>
    <row r="10" spans="1:15" s="25" customFormat="1" x14ac:dyDescent="0.25">
      <c r="A10" s="3" t="s">
        <v>163</v>
      </c>
      <c r="B10" s="3" t="s">
        <v>274</v>
      </c>
      <c r="C10" s="3">
        <v>1</v>
      </c>
      <c r="D10" s="3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/>
    </row>
    <row r="11" spans="1:15" s="25" customFormat="1" x14ac:dyDescent="0.25">
      <c r="A11" s="3" t="s">
        <v>164</v>
      </c>
      <c r="B11" s="3" t="s">
        <v>274</v>
      </c>
      <c r="C11" s="3">
        <v>3</v>
      </c>
      <c r="D11" s="3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/>
    </row>
    <row r="12" spans="1:15" s="25" customFormat="1" x14ac:dyDescent="0.25">
      <c r="A12" s="3" t="s">
        <v>165</v>
      </c>
      <c r="B12" s="3" t="s">
        <v>279</v>
      </c>
      <c r="C12" s="3">
        <v>2</v>
      </c>
      <c r="D12" s="3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/>
    </row>
    <row r="13" spans="1:15" s="25" customFormat="1" x14ac:dyDescent="0.25">
      <c r="A13" s="3" t="s">
        <v>166</v>
      </c>
      <c r="B13" s="3" t="s">
        <v>279</v>
      </c>
      <c r="C13" s="3">
        <v>0.5</v>
      </c>
      <c r="D13" s="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/>
    </row>
    <row r="14" spans="1:15" s="25" customFormat="1" x14ac:dyDescent="0.25">
      <c r="A14" s="3" t="s">
        <v>167</v>
      </c>
      <c r="B14" s="3" t="s">
        <v>279</v>
      </c>
      <c r="C14" s="3">
        <v>2</v>
      </c>
      <c r="D14" s="3">
        <v>0</v>
      </c>
      <c r="E14">
        <v>1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/>
    </row>
    <row r="15" spans="1:15" s="25" customFormat="1" x14ac:dyDescent="0.25">
      <c r="A15" s="3" t="s">
        <v>168</v>
      </c>
      <c r="B15" s="3" t="s">
        <v>274</v>
      </c>
      <c r="C15" s="3">
        <v>2</v>
      </c>
      <c r="D15" s="3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/>
    </row>
    <row r="16" spans="1:15" s="25" customFormat="1" x14ac:dyDescent="0.25">
      <c r="A16" s="3" t="s">
        <v>169</v>
      </c>
      <c r="B16" s="3" t="s">
        <v>274</v>
      </c>
      <c r="C16" s="3">
        <v>0.5</v>
      </c>
      <c r="D16" s="3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/>
    </row>
    <row r="17" spans="1:15" s="25" customFormat="1" x14ac:dyDescent="0.25">
      <c r="A17" s="3" t="s">
        <v>170</v>
      </c>
      <c r="B17" s="3" t="s">
        <v>279</v>
      </c>
      <c r="C17" s="3">
        <v>1</v>
      </c>
      <c r="D17" s="3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/>
    </row>
    <row r="18" spans="1:15" s="25" customFormat="1" x14ac:dyDescent="0.25">
      <c r="A18" s="3" t="s">
        <v>171</v>
      </c>
      <c r="B18" s="3" t="s">
        <v>274</v>
      </c>
      <c r="C18" s="3">
        <v>1</v>
      </c>
      <c r="D18" s="3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/>
    </row>
    <row r="19" spans="1:15" s="25" customFormat="1" x14ac:dyDescent="0.25">
      <c r="A19" s="3" t="s">
        <v>172</v>
      </c>
      <c r="B19" s="3" t="s">
        <v>274</v>
      </c>
      <c r="C19" s="3">
        <v>0.5</v>
      </c>
      <c r="D19" s="3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/>
    </row>
    <row r="20" spans="1:15" s="25" customFormat="1" x14ac:dyDescent="0.25">
      <c r="A20" s="3" t="s">
        <v>173</v>
      </c>
      <c r="B20" s="3" t="s">
        <v>274</v>
      </c>
      <c r="C20" s="3">
        <v>0.5</v>
      </c>
      <c r="D20" s="3">
        <v>0</v>
      </c>
      <c r="E20">
        <v>1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/>
    </row>
    <row r="21" spans="1:15" s="25" customFormat="1" x14ac:dyDescent="0.25">
      <c r="A21" s="3" t="s">
        <v>174</v>
      </c>
      <c r="B21" s="3" t="s">
        <v>279</v>
      </c>
      <c r="C21" s="3">
        <v>3</v>
      </c>
      <c r="D21" s="3">
        <v>0</v>
      </c>
      <c r="E21">
        <v>1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/>
    </row>
    <row r="22" spans="1:15" s="25" customFormat="1" x14ac:dyDescent="0.25">
      <c r="A22" s="3" t="s">
        <v>175</v>
      </c>
      <c r="B22" s="3" t="s">
        <v>279</v>
      </c>
      <c r="C22" s="3">
        <v>1</v>
      </c>
      <c r="D22" s="3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/>
    </row>
    <row r="23" spans="1:15" s="25" customFormat="1" x14ac:dyDescent="0.25">
      <c r="A23" s="3" t="s">
        <v>176</v>
      </c>
      <c r="B23" s="3" t="s">
        <v>279</v>
      </c>
      <c r="C23" s="3">
        <v>2</v>
      </c>
      <c r="D23" s="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/>
    </row>
    <row r="24" spans="1:15" s="25" customFormat="1" x14ac:dyDescent="0.25">
      <c r="A24" s="3" t="s">
        <v>177</v>
      </c>
      <c r="B24" s="3" t="s">
        <v>279</v>
      </c>
      <c r="C24" s="3">
        <v>1</v>
      </c>
      <c r="D24" s="3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/>
    </row>
    <row r="25" spans="1:15" s="25" customFormat="1" x14ac:dyDescent="0.25">
      <c r="A25" s="3" t="s">
        <v>178</v>
      </c>
      <c r="B25" s="3" t="s">
        <v>279</v>
      </c>
      <c r="C25" s="3">
        <v>3.5</v>
      </c>
      <c r="D25" s="3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/>
    </row>
    <row r="26" spans="1:15" s="25" customFormat="1" x14ac:dyDescent="0.25">
      <c r="A26" s="3" t="s">
        <v>179</v>
      </c>
      <c r="B26" s="3" t="s">
        <v>279</v>
      </c>
      <c r="C26" s="3">
        <v>0.5</v>
      </c>
      <c r="D26" s="3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/>
    </row>
    <row r="27" spans="1:15" s="25" customFormat="1" x14ac:dyDescent="0.25">
      <c r="A27" s="3" t="s">
        <v>180</v>
      </c>
      <c r="B27" s="3" t="s">
        <v>279</v>
      </c>
      <c r="C27" s="3">
        <v>2</v>
      </c>
      <c r="D27" s="3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/>
    </row>
    <row r="28" spans="1:15" s="25" customFormat="1" x14ac:dyDescent="0.25">
      <c r="A28" s="3" t="s">
        <v>181</v>
      </c>
      <c r="B28" s="3" t="s">
        <v>279</v>
      </c>
      <c r="C28" s="3">
        <v>2</v>
      </c>
      <c r="D28" s="3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/>
    </row>
    <row r="29" spans="1:15" s="25" customFormat="1" x14ac:dyDescent="0.25">
      <c r="A29" s="3" t="s">
        <v>182</v>
      </c>
      <c r="B29" s="3" t="s">
        <v>279</v>
      </c>
      <c r="C29" s="3">
        <v>1</v>
      </c>
      <c r="D29" s="3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/>
    </row>
    <row r="30" spans="1:15" s="25" customFormat="1" x14ac:dyDescent="0.25">
      <c r="A30" s="3" t="s">
        <v>183</v>
      </c>
      <c r="B30" s="3" t="s">
        <v>279</v>
      </c>
      <c r="C30" s="3">
        <v>1</v>
      </c>
      <c r="D30" s="3">
        <v>0</v>
      </c>
      <c r="E30">
        <v>1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  <c r="L30">
        <v>0</v>
      </c>
      <c r="M30">
        <v>0</v>
      </c>
      <c r="N30">
        <v>0</v>
      </c>
      <c r="O30"/>
    </row>
    <row r="31" spans="1:15" s="25" customFormat="1" x14ac:dyDescent="0.25">
      <c r="A31" s="3" t="s">
        <v>184</v>
      </c>
      <c r="B31" s="3" t="s">
        <v>274</v>
      </c>
      <c r="C31" s="3">
        <v>2</v>
      </c>
      <c r="D31" s="3">
        <v>0</v>
      </c>
      <c r="E31">
        <v>2</v>
      </c>
      <c r="F31">
        <v>0</v>
      </c>
      <c r="G31">
        <v>0</v>
      </c>
      <c r="H31">
        <v>1</v>
      </c>
      <c r="I31">
        <v>1</v>
      </c>
      <c r="J31">
        <v>1</v>
      </c>
      <c r="K31">
        <v>0</v>
      </c>
      <c r="L31">
        <v>0</v>
      </c>
      <c r="M31">
        <v>1</v>
      </c>
      <c r="N31">
        <v>0</v>
      </c>
      <c r="O31" t="s">
        <v>252</v>
      </c>
    </row>
    <row r="32" spans="1:15" s="25" customFormat="1" x14ac:dyDescent="0.25">
      <c r="A32" s="3" t="s">
        <v>185</v>
      </c>
      <c r="B32" s="3" t="s">
        <v>274</v>
      </c>
      <c r="C32" s="3">
        <v>2</v>
      </c>
      <c r="D32" s="3">
        <v>1</v>
      </c>
      <c r="E32">
        <v>1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/>
    </row>
    <row r="33" spans="1:15" s="25" customFormat="1" x14ac:dyDescent="0.25">
      <c r="A33" s="3" t="s">
        <v>186</v>
      </c>
      <c r="B33" s="3" t="s">
        <v>274</v>
      </c>
      <c r="C33" s="3">
        <v>1.5</v>
      </c>
      <c r="D33" s="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/>
    </row>
    <row r="34" spans="1:15" s="25" customFormat="1" x14ac:dyDescent="0.25">
      <c r="A34" s="3" t="s">
        <v>187</v>
      </c>
      <c r="B34" s="3" t="s">
        <v>274</v>
      </c>
      <c r="C34" s="3">
        <v>2</v>
      </c>
      <c r="D34" s="3">
        <v>1</v>
      </c>
      <c r="E34">
        <v>4</v>
      </c>
      <c r="F34">
        <v>0</v>
      </c>
      <c r="G34">
        <v>2</v>
      </c>
      <c r="H34">
        <v>1</v>
      </c>
      <c r="I34">
        <v>1</v>
      </c>
      <c r="J34">
        <v>1</v>
      </c>
      <c r="K34">
        <v>0</v>
      </c>
      <c r="L34">
        <v>1</v>
      </c>
      <c r="M34">
        <v>0</v>
      </c>
      <c r="N34">
        <v>0</v>
      </c>
      <c r="O34" t="s">
        <v>139</v>
      </c>
    </row>
    <row r="35" spans="1:15" s="25" customFormat="1" x14ac:dyDescent="0.25">
      <c r="A35" s="3" t="s">
        <v>188</v>
      </c>
      <c r="B35" s="3" t="s">
        <v>274</v>
      </c>
      <c r="C35" s="3">
        <v>2.5</v>
      </c>
      <c r="D35" s="3">
        <v>0</v>
      </c>
      <c r="E35">
        <v>3</v>
      </c>
      <c r="F35">
        <v>0</v>
      </c>
      <c r="G35">
        <v>1</v>
      </c>
      <c r="H35">
        <v>2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/>
    </row>
    <row r="36" spans="1:15" s="25" customFormat="1" x14ac:dyDescent="0.25">
      <c r="A36" s="3" t="s">
        <v>189</v>
      </c>
      <c r="B36" s="3" t="s">
        <v>274</v>
      </c>
      <c r="C36" s="3">
        <v>3.75</v>
      </c>
      <c r="D36" s="3">
        <v>0</v>
      </c>
      <c r="E36">
        <v>1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/>
    </row>
    <row r="37" spans="1:15" s="25" customFormat="1" x14ac:dyDescent="0.25">
      <c r="A37" s="3" t="s">
        <v>190</v>
      </c>
      <c r="B37" s="3" t="s">
        <v>279</v>
      </c>
      <c r="C37" s="3">
        <v>2.5</v>
      </c>
      <c r="D37" s="3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/>
    </row>
    <row r="38" spans="1:15" s="25" customFormat="1" x14ac:dyDescent="0.25">
      <c r="A38" s="3" t="s">
        <v>191</v>
      </c>
      <c r="B38" s="3" t="s">
        <v>274</v>
      </c>
      <c r="C38" s="3">
        <v>2</v>
      </c>
      <c r="D38" s="3">
        <v>0</v>
      </c>
      <c r="E38">
        <v>1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/>
    </row>
    <row r="39" spans="1:15" s="25" customFormat="1" x14ac:dyDescent="0.25">
      <c r="A39" s="3" t="s">
        <v>192</v>
      </c>
      <c r="B39" s="3" t="s">
        <v>279</v>
      </c>
      <c r="C39" s="3">
        <v>2.5</v>
      </c>
      <c r="D39" s="3">
        <v>0</v>
      </c>
      <c r="E39">
        <v>1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  <c r="O39"/>
    </row>
    <row r="40" spans="1:15" s="25" customFormat="1" x14ac:dyDescent="0.25">
      <c r="A40" s="3" t="s">
        <v>193</v>
      </c>
      <c r="B40" s="3" t="s">
        <v>279</v>
      </c>
      <c r="C40" s="3">
        <v>3</v>
      </c>
      <c r="D40" s="3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/>
    </row>
    <row r="41" spans="1:15" s="25" customFormat="1" x14ac:dyDescent="0.25">
      <c r="A41" s="3" t="s">
        <v>194</v>
      </c>
      <c r="B41" s="3" t="s">
        <v>279</v>
      </c>
      <c r="C41" s="3">
        <v>2</v>
      </c>
      <c r="D41" s="3">
        <v>0</v>
      </c>
      <c r="E41">
        <v>2</v>
      </c>
      <c r="F41">
        <v>0</v>
      </c>
      <c r="G41">
        <v>0</v>
      </c>
      <c r="H41">
        <v>2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/>
    </row>
    <row r="42" spans="1:15" s="25" customFormat="1" x14ac:dyDescent="0.25">
      <c r="A42" s="3" t="s">
        <v>195</v>
      </c>
      <c r="B42" s="3" t="s">
        <v>279</v>
      </c>
      <c r="C42" s="3">
        <v>2</v>
      </c>
      <c r="D42" s="3">
        <v>0</v>
      </c>
      <c r="E42">
        <v>3</v>
      </c>
      <c r="F42">
        <v>0</v>
      </c>
      <c r="G42">
        <v>0</v>
      </c>
      <c r="H42">
        <v>3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/>
    </row>
    <row r="43" spans="1:15" s="25" customFormat="1" x14ac:dyDescent="0.25">
      <c r="A43" s="3" t="s">
        <v>196</v>
      </c>
      <c r="B43" s="3" t="s">
        <v>279</v>
      </c>
      <c r="C43" s="3">
        <v>1.5</v>
      </c>
      <c r="D43" s="3">
        <v>0</v>
      </c>
      <c r="E43">
        <v>2</v>
      </c>
      <c r="F43">
        <v>0</v>
      </c>
      <c r="G43">
        <v>0</v>
      </c>
      <c r="H43">
        <v>2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/>
    </row>
    <row r="44" spans="1:15" s="25" customFormat="1" x14ac:dyDescent="0.25">
      <c r="A44" s="3" t="s">
        <v>197</v>
      </c>
      <c r="B44" s="3" t="s">
        <v>279</v>
      </c>
      <c r="C44" s="3">
        <v>2.5</v>
      </c>
      <c r="D44" s="3">
        <v>0</v>
      </c>
      <c r="E44">
        <v>6</v>
      </c>
      <c r="F44">
        <v>0</v>
      </c>
      <c r="G44">
        <v>0</v>
      </c>
      <c r="H44">
        <v>5</v>
      </c>
      <c r="I44">
        <v>1</v>
      </c>
      <c r="J44">
        <v>4</v>
      </c>
      <c r="K44">
        <v>0</v>
      </c>
      <c r="L44">
        <v>0</v>
      </c>
      <c r="M44">
        <v>4</v>
      </c>
      <c r="N44">
        <v>0</v>
      </c>
      <c r="O44" t="s">
        <v>253</v>
      </c>
    </row>
    <row r="45" spans="1:15" s="25" customFormat="1" x14ac:dyDescent="0.25">
      <c r="A45" s="3" t="s">
        <v>198</v>
      </c>
      <c r="B45" s="3" t="s">
        <v>274</v>
      </c>
      <c r="C45" s="3">
        <v>1.5</v>
      </c>
      <c r="D45" s="3">
        <v>1</v>
      </c>
      <c r="E45">
        <v>4</v>
      </c>
      <c r="F45">
        <v>0</v>
      </c>
      <c r="G45">
        <v>0</v>
      </c>
      <c r="H45">
        <v>4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/>
    </row>
    <row r="46" spans="1:15" s="25" customFormat="1" x14ac:dyDescent="0.25">
      <c r="A46" s="3" t="s">
        <v>199</v>
      </c>
      <c r="B46" s="3" t="s">
        <v>279</v>
      </c>
      <c r="C46" s="3">
        <v>2.5</v>
      </c>
      <c r="D46" s="3">
        <v>0</v>
      </c>
      <c r="E46">
        <v>3</v>
      </c>
      <c r="F46">
        <v>0</v>
      </c>
      <c r="G46">
        <v>0</v>
      </c>
      <c r="H46">
        <v>3</v>
      </c>
      <c r="I46">
        <v>0</v>
      </c>
      <c r="J46">
        <v>1</v>
      </c>
      <c r="K46">
        <v>0</v>
      </c>
      <c r="L46">
        <v>0</v>
      </c>
      <c r="M46">
        <v>1</v>
      </c>
      <c r="N46">
        <v>0</v>
      </c>
      <c r="O46" t="s">
        <v>238</v>
      </c>
    </row>
    <row r="47" spans="1:15" s="25" customFormat="1" x14ac:dyDescent="0.25">
      <c r="A47" s="3" t="s">
        <v>200</v>
      </c>
      <c r="B47" s="3" t="s">
        <v>274</v>
      </c>
      <c r="C47" s="3">
        <v>2.5</v>
      </c>
      <c r="D47" s="3">
        <v>0</v>
      </c>
      <c r="E47">
        <v>2</v>
      </c>
      <c r="F47">
        <v>0</v>
      </c>
      <c r="G47">
        <v>0</v>
      </c>
      <c r="H47">
        <v>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/>
    </row>
    <row r="48" spans="1:15" s="25" customFormat="1" x14ac:dyDescent="0.25">
      <c r="A48" s="3" t="s">
        <v>201</v>
      </c>
      <c r="B48" s="3" t="s">
        <v>279</v>
      </c>
      <c r="C48" s="3">
        <v>3</v>
      </c>
      <c r="D48" s="3">
        <v>0</v>
      </c>
      <c r="E48">
        <v>1</v>
      </c>
      <c r="F48">
        <v>0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/>
    </row>
    <row r="49" spans="1:15" s="25" customFormat="1" x14ac:dyDescent="0.25">
      <c r="A49" s="3" t="s">
        <v>202</v>
      </c>
      <c r="B49" s="3" t="s">
        <v>274</v>
      </c>
      <c r="C49" s="3">
        <v>1.5</v>
      </c>
      <c r="D49" s="3">
        <v>0</v>
      </c>
      <c r="E49">
        <v>1</v>
      </c>
      <c r="F49">
        <v>0</v>
      </c>
      <c r="G49">
        <v>0</v>
      </c>
      <c r="H49">
        <v>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/>
    </row>
    <row r="50" spans="1:15" s="25" customFormat="1" x14ac:dyDescent="0.25">
      <c r="A50" s="3" t="s">
        <v>203</v>
      </c>
      <c r="B50" s="3" t="s">
        <v>279</v>
      </c>
      <c r="C50" s="3">
        <v>2.2999999999999998</v>
      </c>
      <c r="D50" s="3">
        <v>1</v>
      </c>
      <c r="E50">
        <v>1</v>
      </c>
      <c r="F50">
        <v>0</v>
      </c>
      <c r="G50">
        <v>0</v>
      </c>
      <c r="H50">
        <v>1</v>
      </c>
      <c r="I50">
        <v>0</v>
      </c>
      <c r="J50">
        <v>1</v>
      </c>
      <c r="K50">
        <v>0</v>
      </c>
      <c r="L50">
        <v>0</v>
      </c>
      <c r="M50">
        <v>1</v>
      </c>
      <c r="N50">
        <v>0</v>
      </c>
      <c r="O50" t="s">
        <v>252</v>
      </c>
    </row>
    <row r="51" spans="1:15" s="25" customFormat="1" x14ac:dyDescent="0.25">
      <c r="A51" s="3" t="s">
        <v>204</v>
      </c>
      <c r="B51" s="3" t="s">
        <v>279</v>
      </c>
      <c r="C51" s="3">
        <v>2</v>
      </c>
      <c r="D51" s="3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/>
    </row>
    <row r="52" spans="1:15" s="25" customFormat="1" x14ac:dyDescent="0.25">
      <c r="A52" s="3" t="s">
        <v>205</v>
      </c>
      <c r="B52" s="3" t="s">
        <v>279</v>
      </c>
      <c r="C52" s="3">
        <v>2.7</v>
      </c>
      <c r="D52" s="3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/>
    </row>
    <row r="53" spans="1:15" s="25" customFormat="1" x14ac:dyDescent="0.25">
      <c r="A53" s="3" t="s">
        <v>206</v>
      </c>
      <c r="B53" s="3" t="s">
        <v>279</v>
      </c>
      <c r="C53" s="3">
        <v>2.1</v>
      </c>
      <c r="D53" s="3">
        <v>0</v>
      </c>
      <c r="E53">
        <v>1</v>
      </c>
      <c r="F53">
        <v>0</v>
      </c>
      <c r="G53">
        <v>0</v>
      </c>
      <c r="H53">
        <v>1</v>
      </c>
      <c r="I53">
        <v>0</v>
      </c>
      <c r="J53">
        <v>1</v>
      </c>
      <c r="K53">
        <v>0</v>
      </c>
      <c r="L53">
        <v>0</v>
      </c>
      <c r="M53">
        <v>1</v>
      </c>
      <c r="N53">
        <v>0</v>
      </c>
      <c r="O53" t="s">
        <v>252</v>
      </c>
    </row>
    <row r="54" spans="1:15" s="25" customFormat="1" x14ac:dyDescent="0.25">
      <c r="A54" s="3" t="s">
        <v>207</v>
      </c>
      <c r="B54" s="3" t="s">
        <v>274</v>
      </c>
      <c r="C54" s="3">
        <v>1.5</v>
      </c>
      <c r="D54" s="3">
        <v>0</v>
      </c>
      <c r="E54">
        <v>3</v>
      </c>
      <c r="F54">
        <v>0</v>
      </c>
      <c r="G54">
        <v>0</v>
      </c>
      <c r="H54">
        <v>3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/>
    </row>
    <row r="55" spans="1:15" s="25" customFormat="1" x14ac:dyDescent="0.25">
      <c r="A55" s="3" t="s">
        <v>208</v>
      </c>
      <c r="B55" s="3" t="s">
        <v>274</v>
      </c>
      <c r="C55" s="3">
        <v>1.5</v>
      </c>
      <c r="D55" s="3">
        <v>0</v>
      </c>
      <c r="E55">
        <v>2</v>
      </c>
      <c r="F55">
        <v>0</v>
      </c>
      <c r="G55">
        <v>0</v>
      </c>
      <c r="H55">
        <v>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/>
    </row>
    <row r="56" spans="1:15" s="25" customFormat="1" x14ac:dyDescent="0.25">
      <c r="A56" s="3" t="s">
        <v>209</v>
      </c>
      <c r="B56" s="3" t="s">
        <v>274</v>
      </c>
      <c r="C56" s="3">
        <v>0.5</v>
      </c>
      <c r="D56" s="3">
        <v>0</v>
      </c>
      <c r="E56">
        <v>5</v>
      </c>
      <c r="F56">
        <v>0</v>
      </c>
      <c r="G56">
        <v>0</v>
      </c>
      <c r="H56">
        <v>5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/>
    </row>
    <row r="57" spans="1:15" s="25" customFormat="1" x14ac:dyDescent="0.25">
      <c r="A57" s="3" t="s">
        <v>210</v>
      </c>
      <c r="B57" s="3" t="s">
        <v>274</v>
      </c>
      <c r="C57" s="3">
        <v>1</v>
      </c>
      <c r="D57" s="3">
        <v>0</v>
      </c>
      <c r="E57">
        <v>4</v>
      </c>
      <c r="F57">
        <v>0</v>
      </c>
      <c r="G57">
        <v>0</v>
      </c>
      <c r="H57">
        <v>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/>
    </row>
    <row r="58" spans="1:15" s="25" customFormat="1" x14ac:dyDescent="0.25">
      <c r="A58" s="3" t="s">
        <v>211</v>
      </c>
      <c r="B58" s="3" t="s">
        <v>274</v>
      </c>
      <c r="C58" s="3">
        <v>1</v>
      </c>
      <c r="D58" s="3">
        <v>0</v>
      </c>
      <c r="E58">
        <v>1</v>
      </c>
      <c r="F58">
        <v>0</v>
      </c>
      <c r="G58">
        <v>0</v>
      </c>
      <c r="H58">
        <v>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/>
    </row>
    <row r="59" spans="1:15" s="25" customFormat="1" x14ac:dyDescent="0.25">
      <c r="A59" s="3" t="s">
        <v>212</v>
      </c>
      <c r="B59" s="3" t="s">
        <v>274</v>
      </c>
      <c r="C59" s="3">
        <v>0.5</v>
      </c>
      <c r="D59" s="3">
        <v>0</v>
      </c>
      <c r="E59">
        <v>6</v>
      </c>
      <c r="F59">
        <v>0</v>
      </c>
      <c r="G59">
        <v>0</v>
      </c>
      <c r="H59">
        <v>5</v>
      </c>
      <c r="I59">
        <v>1</v>
      </c>
      <c r="J59">
        <v>0</v>
      </c>
      <c r="K59">
        <v>0</v>
      </c>
      <c r="L59">
        <v>0</v>
      </c>
      <c r="M59">
        <v>0</v>
      </c>
      <c r="N59">
        <v>0</v>
      </c>
      <c r="O59"/>
    </row>
    <row r="60" spans="1:15" s="25" customFormat="1" x14ac:dyDescent="0.25">
      <c r="A60" s="3" t="s">
        <v>213</v>
      </c>
      <c r="B60" s="3" t="s">
        <v>274</v>
      </c>
      <c r="C60" s="3">
        <v>1</v>
      </c>
      <c r="D60" s="3">
        <v>0</v>
      </c>
      <c r="E60">
        <v>6</v>
      </c>
      <c r="F60">
        <v>1</v>
      </c>
      <c r="G60">
        <v>1</v>
      </c>
      <c r="H60">
        <v>4</v>
      </c>
      <c r="I60">
        <v>0</v>
      </c>
      <c r="J60">
        <v>1</v>
      </c>
      <c r="K60">
        <v>0</v>
      </c>
      <c r="L60">
        <v>1</v>
      </c>
      <c r="M60">
        <v>0</v>
      </c>
      <c r="N60">
        <v>0</v>
      </c>
      <c r="O60" t="s">
        <v>239</v>
      </c>
    </row>
    <row r="61" spans="1:15" s="25" customFormat="1" x14ac:dyDescent="0.25">
      <c r="A61" s="1" t="s">
        <v>214</v>
      </c>
      <c r="B61" s="3" t="s">
        <v>274</v>
      </c>
      <c r="C61" s="3">
        <v>2</v>
      </c>
      <c r="D61" s="3">
        <v>0</v>
      </c>
      <c r="E61">
        <v>2</v>
      </c>
      <c r="F61">
        <v>0</v>
      </c>
      <c r="G61">
        <v>0</v>
      </c>
      <c r="H61">
        <v>2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/>
    </row>
    <row r="62" spans="1:15" s="25" customFormat="1" x14ac:dyDescent="0.25">
      <c r="A62" s="3" t="s">
        <v>215</v>
      </c>
      <c r="B62" s="3" t="s">
        <v>274</v>
      </c>
      <c r="C62" s="3">
        <v>0.5</v>
      </c>
      <c r="D62" s="3">
        <v>0</v>
      </c>
      <c r="E62">
        <v>3</v>
      </c>
      <c r="F62">
        <v>0</v>
      </c>
      <c r="G62">
        <v>1</v>
      </c>
      <c r="H62">
        <v>2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/>
    </row>
    <row r="63" spans="1:15" s="25" customFormat="1" x14ac:dyDescent="0.25">
      <c r="A63" s="3" t="s">
        <v>216</v>
      </c>
      <c r="B63" s="3" t="s">
        <v>274</v>
      </c>
      <c r="C63" s="3">
        <v>2.5</v>
      </c>
      <c r="D63" s="3">
        <v>1</v>
      </c>
      <c r="E63">
        <v>10</v>
      </c>
      <c r="F63">
        <v>1</v>
      </c>
      <c r="G63">
        <v>4</v>
      </c>
      <c r="H63">
        <v>5</v>
      </c>
      <c r="I63">
        <v>0</v>
      </c>
      <c r="J63">
        <v>3</v>
      </c>
      <c r="K63">
        <v>0</v>
      </c>
      <c r="L63">
        <v>3</v>
      </c>
      <c r="M63">
        <v>0</v>
      </c>
      <c r="N63">
        <v>0</v>
      </c>
      <c r="O63" t="s">
        <v>254</v>
      </c>
    </row>
    <row r="64" spans="1:15" s="25" customFormat="1" x14ac:dyDescent="0.25">
      <c r="A64" s="3" t="s">
        <v>217</v>
      </c>
      <c r="B64" s="3" t="s">
        <v>274</v>
      </c>
      <c r="C64" s="3">
        <v>2</v>
      </c>
      <c r="D64" s="3">
        <v>1</v>
      </c>
      <c r="E64">
        <v>10</v>
      </c>
      <c r="F64">
        <v>0</v>
      </c>
      <c r="G64">
        <v>3</v>
      </c>
      <c r="H64">
        <v>7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/>
    </row>
    <row r="65" spans="1:15" s="25" customFormat="1" x14ac:dyDescent="0.25">
      <c r="A65" s="3" t="s">
        <v>218</v>
      </c>
      <c r="B65" s="3" t="s">
        <v>274</v>
      </c>
      <c r="C65" s="3">
        <v>1</v>
      </c>
      <c r="D65" s="3">
        <v>0</v>
      </c>
      <c r="E65">
        <v>2</v>
      </c>
      <c r="F65">
        <v>0</v>
      </c>
      <c r="G65">
        <v>0</v>
      </c>
      <c r="H65">
        <v>2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/>
    </row>
    <row r="66" spans="1:15" s="25" customFormat="1" x14ac:dyDescent="0.25">
      <c r="A66" s="3" t="s">
        <v>219</v>
      </c>
      <c r="B66" s="3" t="s">
        <v>274</v>
      </c>
      <c r="C66" s="3">
        <v>0.5</v>
      </c>
      <c r="D66" s="3">
        <v>0</v>
      </c>
      <c r="E66">
        <v>4</v>
      </c>
      <c r="F66">
        <v>0</v>
      </c>
      <c r="G66">
        <v>1</v>
      </c>
      <c r="H66">
        <v>3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/>
    </row>
    <row r="67" spans="1:15" s="25" customFormat="1" x14ac:dyDescent="0.25">
      <c r="A67" s="3" t="s">
        <v>220</v>
      </c>
      <c r="B67" s="3" t="s">
        <v>274</v>
      </c>
      <c r="C67" s="3">
        <v>1</v>
      </c>
      <c r="D67" s="3">
        <v>0</v>
      </c>
      <c r="E67">
        <v>2</v>
      </c>
      <c r="F67">
        <v>0</v>
      </c>
      <c r="G67">
        <v>0</v>
      </c>
      <c r="H67">
        <v>2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/>
    </row>
    <row r="68" spans="1:15" s="25" customFormat="1" x14ac:dyDescent="0.25">
      <c r="A68" s="3" t="s">
        <v>221</v>
      </c>
      <c r="B68" s="3" t="s">
        <v>274</v>
      </c>
      <c r="C68" s="3">
        <v>0.5</v>
      </c>
      <c r="D68" s="3">
        <v>0</v>
      </c>
      <c r="E68">
        <v>3</v>
      </c>
      <c r="F68">
        <v>0</v>
      </c>
      <c r="G68">
        <v>1</v>
      </c>
      <c r="H68">
        <v>2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/>
    </row>
    <row r="69" spans="1:15" s="25" customFormat="1" x14ac:dyDescent="0.25">
      <c r="A69" s="3" t="s">
        <v>222</v>
      </c>
      <c r="B69" s="3" t="s">
        <v>274</v>
      </c>
      <c r="C69" s="3">
        <v>1</v>
      </c>
      <c r="D69" s="3">
        <v>0</v>
      </c>
      <c r="E69">
        <v>2</v>
      </c>
      <c r="F69">
        <v>0</v>
      </c>
      <c r="G69">
        <v>0</v>
      </c>
      <c r="H69">
        <v>2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/>
    </row>
    <row r="70" spans="1:15" s="25" customFormat="1" x14ac:dyDescent="0.25">
      <c r="A70" s="3" t="s">
        <v>223</v>
      </c>
      <c r="B70" s="3" t="s">
        <v>274</v>
      </c>
      <c r="C70" s="3">
        <v>1</v>
      </c>
      <c r="D70" s="3">
        <v>0</v>
      </c>
      <c r="E70">
        <v>3</v>
      </c>
      <c r="F70">
        <v>0</v>
      </c>
      <c r="G70">
        <v>0</v>
      </c>
      <c r="H70">
        <v>3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/>
    </row>
    <row r="71" spans="1:15" s="25" customFormat="1" x14ac:dyDescent="0.25">
      <c r="A71" s="3" t="s">
        <v>224</v>
      </c>
      <c r="B71" s="3" t="s">
        <v>274</v>
      </c>
      <c r="C71" s="3">
        <v>0.5</v>
      </c>
      <c r="D71" s="3">
        <v>0</v>
      </c>
      <c r="E71">
        <v>2</v>
      </c>
      <c r="F71">
        <v>0</v>
      </c>
      <c r="G71">
        <v>0</v>
      </c>
      <c r="H71">
        <v>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/>
    </row>
    <row r="72" spans="1:15" s="25" customFormat="1" x14ac:dyDescent="0.25">
      <c r="A72" s="3" t="s">
        <v>225</v>
      </c>
      <c r="B72" s="3" t="s">
        <v>274</v>
      </c>
      <c r="C72" s="3">
        <v>2.5</v>
      </c>
      <c r="D72" s="3">
        <v>0</v>
      </c>
      <c r="E72">
        <v>3</v>
      </c>
      <c r="F72">
        <v>0</v>
      </c>
      <c r="G72">
        <v>1</v>
      </c>
      <c r="H72">
        <v>2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/>
    </row>
    <row r="73" spans="1:15" s="25" customFormat="1" x14ac:dyDescent="0.25">
      <c r="A73" s="3" t="s">
        <v>226</v>
      </c>
      <c r="B73" s="3" t="s">
        <v>274</v>
      </c>
      <c r="C73" s="3">
        <v>1</v>
      </c>
      <c r="D73" s="3">
        <v>0</v>
      </c>
      <c r="E73">
        <v>4</v>
      </c>
      <c r="F73">
        <v>0</v>
      </c>
      <c r="G73">
        <v>0</v>
      </c>
      <c r="H73">
        <v>4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/>
    </row>
    <row r="74" spans="1:15" s="25" customFormat="1" x14ac:dyDescent="0.25">
      <c r="A74" s="3" t="s">
        <v>227</v>
      </c>
      <c r="B74" s="3" t="s">
        <v>274</v>
      </c>
      <c r="C74" s="3">
        <v>0.5</v>
      </c>
      <c r="D74" s="3">
        <v>0</v>
      </c>
      <c r="E74">
        <v>2</v>
      </c>
      <c r="F74">
        <v>0</v>
      </c>
      <c r="G74">
        <v>0</v>
      </c>
      <c r="H74">
        <v>1</v>
      </c>
      <c r="I74">
        <v>1</v>
      </c>
      <c r="J74">
        <v>0</v>
      </c>
      <c r="K74">
        <v>0</v>
      </c>
      <c r="L74">
        <v>0</v>
      </c>
      <c r="M74">
        <v>0</v>
      </c>
      <c r="N74">
        <v>0</v>
      </c>
      <c r="O74"/>
    </row>
    <row r="75" spans="1:15" s="25" customFormat="1" x14ac:dyDescent="0.25">
      <c r="A75" s="3" t="s">
        <v>228</v>
      </c>
      <c r="B75" s="3" t="s">
        <v>274</v>
      </c>
      <c r="C75" s="3">
        <v>0.5</v>
      </c>
      <c r="D75" s="3">
        <v>0</v>
      </c>
      <c r="E75">
        <v>4</v>
      </c>
      <c r="F75">
        <v>0</v>
      </c>
      <c r="G75">
        <v>0</v>
      </c>
      <c r="H75">
        <v>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/>
    </row>
    <row r="76" spans="1:15" s="25" customFormat="1" x14ac:dyDescent="0.25">
      <c r="A76" s="3" t="s">
        <v>229</v>
      </c>
      <c r="B76" s="3" t="s">
        <v>274</v>
      </c>
      <c r="C76" s="3">
        <v>4</v>
      </c>
      <c r="D76" s="3">
        <v>1</v>
      </c>
      <c r="E76">
        <v>14</v>
      </c>
      <c r="F76">
        <v>1</v>
      </c>
      <c r="G76">
        <v>6</v>
      </c>
      <c r="H76">
        <v>6</v>
      </c>
      <c r="I76">
        <v>1</v>
      </c>
      <c r="J76">
        <v>4</v>
      </c>
      <c r="K76">
        <v>0</v>
      </c>
      <c r="L76">
        <v>4</v>
      </c>
      <c r="M76">
        <v>0</v>
      </c>
      <c r="N76">
        <v>0</v>
      </c>
      <c r="O76" t="s">
        <v>256</v>
      </c>
    </row>
    <row r="77" spans="1:15" s="25" customFormat="1" x14ac:dyDescent="0.25">
      <c r="A77" s="4" t="s">
        <v>230</v>
      </c>
      <c r="B77" s="3" t="s">
        <v>274</v>
      </c>
      <c r="C77" s="4">
        <v>4.5</v>
      </c>
      <c r="D77" s="3">
        <v>0</v>
      </c>
      <c r="E77">
        <v>3</v>
      </c>
      <c r="F77">
        <v>0</v>
      </c>
      <c r="G77">
        <v>1</v>
      </c>
      <c r="H77">
        <v>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/>
    </row>
    <row r="78" spans="1:15" s="25" customFormat="1" x14ac:dyDescent="0.25">
      <c r="A78" s="4" t="s">
        <v>237</v>
      </c>
      <c r="B78" s="3" t="s">
        <v>274</v>
      </c>
      <c r="C78" s="5" t="s">
        <v>244</v>
      </c>
      <c r="D78" s="3">
        <v>0</v>
      </c>
      <c r="E78">
        <v>1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/>
    </row>
    <row r="79" spans="1:15" s="25" customFormat="1" x14ac:dyDescent="0.25">
      <c r="A79" s="4" t="s">
        <v>231</v>
      </c>
      <c r="B79" s="3" t="s">
        <v>279</v>
      </c>
      <c r="C79" s="5">
        <v>1.1000000000000001</v>
      </c>
      <c r="D79" s="3">
        <v>0</v>
      </c>
      <c r="E79">
        <v>1</v>
      </c>
      <c r="F79">
        <v>0</v>
      </c>
      <c r="G79">
        <v>0</v>
      </c>
      <c r="H79">
        <v>1</v>
      </c>
      <c r="I79">
        <v>0</v>
      </c>
      <c r="J79">
        <v>1</v>
      </c>
      <c r="K79">
        <v>0</v>
      </c>
      <c r="L79">
        <v>0</v>
      </c>
      <c r="M79">
        <v>1</v>
      </c>
      <c r="N79">
        <v>0</v>
      </c>
      <c r="O79" t="s">
        <v>252</v>
      </c>
    </row>
    <row r="80" spans="1:15" s="25" customFormat="1" x14ac:dyDescent="0.25">
      <c r="A80" s="4" t="s">
        <v>232</v>
      </c>
      <c r="B80" s="3" t="s">
        <v>274</v>
      </c>
      <c r="C80" s="4" t="s">
        <v>244</v>
      </c>
      <c r="D80" s="3">
        <v>0</v>
      </c>
      <c r="E80">
        <v>8</v>
      </c>
      <c r="F80">
        <v>1</v>
      </c>
      <c r="G80">
        <v>5</v>
      </c>
      <c r="H80">
        <v>1</v>
      </c>
      <c r="I80">
        <v>1</v>
      </c>
      <c r="J80">
        <v>1</v>
      </c>
      <c r="K80">
        <v>0</v>
      </c>
      <c r="L80">
        <v>1</v>
      </c>
      <c r="M80">
        <v>0</v>
      </c>
      <c r="N80">
        <v>0</v>
      </c>
      <c r="O80" t="s">
        <v>138</v>
      </c>
    </row>
    <row r="81" spans="1:15" s="25" customFormat="1" x14ac:dyDescent="0.25">
      <c r="A81" s="4" t="s">
        <v>233</v>
      </c>
      <c r="B81" s="3" t="s">
        <v>279</v>
      </c>
      <c r="C81" s="4">
        <v>4.5</v>
      </c>
      <c r="D81" s="3">
        <v>0</v>
      </c>
      <c r="E81">
        <v>2</v>
      </c>
      <c r="F81">
        <v>0</v>
      </c>
      <c r="G81">
        <v>0</v>
      </c>
      <c r="H81">
        <v>2</v>
      </c>
      <c r="I81">
        <v>0</v>
      </c>
      <c r="J81">
        <v>2</v>
      </c>
      <c r="K81">
        <v>0</v>
      </c>
      <c r="L81">
        <v>0</v>
      </c>
      <c r="M81">
        <v>2</v>
      </c>
      <c r="N81">
        <v>0</v>
      </c>
      <c r="O81" t="s">
        <v>255</v>
      </c>
    </row>
    <row r="82" spans="1:15" s="25" customFormat="1" x14ac:dyDescent="0.25">
      <c r="A82" s="4" t="s">
        <v>234</v>
      </c>
      <c r="B82" s="3" t="s">
        <v>279</v>
      </c>
      <c r="C82" s="4">
        <v>1.8</v>
      </c>
      <c r="D82" s="3">
        <v>0</v>
      </c>
      <c r="E82">
        <v>1</v>
      </c>
      <c r="F82">
        <v>0</v>
      </c>
      <c r="G82">
        <v>0</v>
      </c>
      <c r="H82">
        <v>1</v>
      </c>
      <c r="I82">
        <v>0</v>
      </c>
      <c r="J82">
        <v>1</v>
      </c>
      <c r="K82">
        <v>0</v>
      </c>
      <c r="L82">
        <v>0</v>
      </c>
      <c r="M82">
        <v>1</v>
      </c>
      <c r="N82">
        <v>0</v>
      </c>
      <c r="O82" t="s">
        <v>252</v>
      </c>
    </row>
    <row r="83" spans="1:15" s="25" customFormat="1" x14ac:dyDescent="0.25">
      <c r="A83" s="4" t="s">
        <v>245</v>
      </c>
      <c r="B83" s="27" t="s">
        <v>241</v>
      </c>
      <c r="C83" s="27" t="s">
        <v>241</v>
      </c>
      <c r="D83" s="27" t="s">
        <v>241</v>
      </c>
      <c r="E83" s="27" t="s">
        <v>241</v>
      </c>
      <c r="F83" s="27" t="s">
        <v>241</v>
      </c>
      <c r="G83" s="27" t="s">
        <v>241</v>
      </c>
      <c r="H83" s="27" t="s">
        <v>241</v>
      </c>
      <c r="I83" s="27" t="s">
        <v>241</v>
      </c>
      <c r="J83" s="27" t="s">
        <v>241</v>
      </c>
      <c r="K83" s="27" t="s">
        <v>241</v>
      </c>
      <c r="L83" s="27" t="s">
        <v>241</v>
      </c>
      <c r="M83" s="27" t="s">
        <v>241</v>
      </c>
      <c r="N83" s="27" t="s">
        <v>241</v>
      </c>
      <c r="O83"/>
    </row>
    <row r="84" spans="1:15" s="25" customFormat="1" x14ac:dyDescent="0.25">
      <c r="A84" s="4" t="s">
        <v>246</v>
      </c>
      <c r="B84" s="27" t="s">
        <v>241</v>
      </c>
      <c r="C84" s="27" t="s">
        <v>241</v>
      </c>
      <c r="D84" s="27" t="s">
        <v>241</v>
      </c>
      <c r="E84" s="27" t="s">
        <v>241</v>
      </c>
      <c r="F84" s="27" t="s">
        <v>241</v>
      </c>
      <c r="G84" s="27" t="s">
        <v>241</v>
      </c>
      <c r="H84" s="27" t="s">
        <v>241</v>
      </c>
      <c r="I84" s="27" t="s">
        <v>241</v>
      </c>
      <c r="J84" s="27" t="s">
        <v>241</v>
      </c>
      <c r="K84" s="27" t="s">
        <v>241</v>
      </c>
      <c r="L84" s="27" t="s">
        <v>241</v>
      </c>
      <c r="M84" s="27" t="s">
        <v>241</v>
      </c>
      <c r="N84" s="27" t="s">
        <v>241</v>
      </c>
      <c r="O84"/>
    </row>
    <row r="85" spans="1:15" s="25" customFormat="1" x14ac:dyDescent="0.25">
      <c r="A85" s="4" t="s">
        <v>247</v>
      </c>
      <c r="B85" s="27" t="s">
        <v>241</v>
      </c>
      <c r="C85" s="27" t="s">
        <v>241</v>
      </c>
      <c r="D85" s="27" t="s">
        <v>241</v>
      </c>
      <c r="E85" s="27" t="s">
        <v>241</v>
      </c>
      <c r="F85" s="27" t="s">
        <v>241</v>
      </c>
      <c r="G85" s="27" t="s">
        <v>241</v>
      </c>
      <c r="H85" s="27" t="s">
        <v>241</v>
      </c>
      <c r="I85" s="27" t="s">
        <v>241</v>
      </c>
      <c r="J85" s="27" t="s">
        <v>241</v>
      </c>
      <c r="K85" s="27" t="s">
        <v>241</v>
      </c>
      <c r="L85" s="27" t="s">
        <v>241</v>
      </c>
      <c r="M85" s="27" t="s">
        <v>241</v>
      </c>
      <c r="N85" s="27" t="s">
        <v>241</v>
      </c>
      <c r="O85"/>
    </row>
    <row r="86" spans="1:15" s="25" customFormat="1" x14ac:dyDescent="0.25">
      <c r="A86" s="4" t="s">
        <v>248</v>
      </c>
      <c r="B86" s="27" t="s">
        <v>241</v>
      </c>
      <c r="C86" s="27" t="s">
        <v>241</v>
      </c>
      <c r="D86" s="27" t="s">
        <v>241</v>
      </c>
      <c r="E86" s="27" t="s">
        <v>241</v>
      </c>
      <c r="F86" s="27" t="s">
        <v>241</v>
      </c>
      <c r="G86" s="27" t="s">
        <v>241</v>
      </c>
      <c r="H86" s="27" t="s">
        <v>241</v>
      </c>
      <c r="I86" s="27" t="s">
        <v>241</v>
      </c>
      <c r="J86" s="27" t="s">
        <v>241</v>
      </c>
      <c r="K86" s="27" t="s">
        <v>241</v>
      </c>
      <c r="L86" s="27" t="s">
        <v>241</v>
      </c>
      <c r="M86" s="27" t="s">
        <v>241</v>
      </c>
      <c r="N86" s="27" t="s">
        <v>241</v>
      </c>
      <c r="O86"/>
    </row>
    <row r="87" spans="1:15" s="25" customFormat="1" x14ac:dyDescent="0.25">
      <c r="A87" s="4" t="s">
        <v>249</v>
      </c>
      <c r="B87" s="27" t="s">
        <v>241</v>
      </c>
      <c r="C87" s="27" t="s">
        <v>241</v>
      </c>
      <c r="D87" s="27" t="s">
        <v>241</v>
      </c>
      <c r="E87" s="27" t="s">
        <v>241</v>
      </c>
      <c r="F87" s="27" t="s">
        <v>241</v>
      </c>
      <c r="G87" s="27" t="s">
        <v>241</v>
      </c>
      <c r="H87" s="27" t="s">
        <v>241</v>
      </c>
      <c r="I87" s="27" t="s">
        <v>241</v>
      </c>
      <c r="J87" s="27" t="s">
        <v>241</v>
      </c>
      <c r="K87" s="27" t="s">
        <v>241</v>
      </c>
      <c r="L87" s="27" t="s">
        <v>241</v>
      </c>
      <c r="M87" s="27" t="s">
        <v>241</v>
      </c>
      <c r="N87" s="27" t="s">
        <v>241</v>
      </c>
      <c r="O87"/>
    </row>
    <row r="88" spans="1:15" s="25" customFormat="1" x14ac:dyDescent="0.25">
      <c r="A88" s="3"/>
      <c r="B88" s="24"/>
      <c r="C88" s="24"/>
      <c r="D88" s="24"/>
      <c r="E88"/>
      <c r="F88"/>
      <c r="G88"/>
      <c r="H88"/>
      <c r="I88"/>
      <c r="J88"/>
      <c r="K88"/>
      <c r="L88"/>
      <c r="M88"/>
      <c r="N88"/>
      <c r="O88"/>
    </row>
    <row r="89" spans="1:15" s="25" customFormat="1" x14ac:dyDescent="0.25">
      <c r="A89" s="3"/>
      <c r="B89" s="24"/>
      <c r="C89" s="24"/>
      <c r="D89" s="24"/>
      <c r="E89"/>
      <c r="F89"/>
      <c r="G89"/>
      <c r="H89"/>
      <c r="I89"/>
      <c r="J89"/>
      <c r="K89"/>
      <c r="L89"/>
      <c r="M89"/>
      <c r="N89"/>
      <c r="O89"/>
    </row>
    <row r="90" spans="1:15" s="25" customFormat="1" x14ac:dyDescent="0.25">
      <c r="A90"/>
      <c r="B90" s="27"/>
      <c r="C90" s="27"/>
      <c r="D90" s="27"/>
      <c r="E90"/>
      <c r="F90"/>
      <c r="G90"/>
      <c r="H90"/>
      <c r="I90" s="2"/>
      <c r="J90"/>
      <c r="K90"/>
      <c r="L90"/>
      <c r="M90"/>
      <c r="N90"/>
      <c r="O90"/>
    </row>
    <row r="91" spans="1:15" s="25" customFormat="1" x14ac:dyDescent="0.25">
      <c r="A91"/>
      <c r="E91"/>
      <c r="F91"/>
      <c r="G91"/>
      <c r="H91"/>
      <c r="I91"/>
      <c r="J91"/>
      <c r="K91"/>
      <c r="L91"/>
      <c r="M91"/>
      <c r="N91"/>
      <c r="O91"/>
    </row>
    <row r="92" spans="1:15" s="25" customFormat="1" x14ac:dyDescent="0.25">
      <c r="A92"/>
      <c r="B92" s="27"/>
      <c r="C92" s="27"/>
      <c r="D92" s="27"/>
      <c r="E92"/>
      <c r="F92"/>
      <c r="G92"/>
      <c r="H92"/>
      <c r="I92"/>
      <c r="J92"/>
      <c r="K92"/>
      <c r="L92"/>
      <c r="M92"/>
      <c r="N92"/>
      <c r="O92"/>
    </row>
    <row r="93" spans="1:15" s="25" customFormat="1" x14ac:dyDescent="0.25">
      <c r="A93"/>
      <c r="B93" s="27"/>
      <c r="C93" s="27"/>
      <c r="D93" s="27"/>
      <c r="E93"/>
      <c r="F93"/>
      <c r="G93"/>
      <c r="H93"/>
      <c r="I93"/>
      <c r="J93"/>
      <c r="K93"/>
      <c r="L93"/>
      <c r="M93"/>
      <c r="N93"/>
      <c r="O93"/>
    </row>
    <row r="94" spans="1:15" s="25" customFormat="1" x14ac:dyDescent="0.25">
      <c r="A94"/>
      <c r="E94"/>
      <c r="F94"/>
      <c r="G94"/>
      <c r="H94"/>
      <c r="I94"/>
      <c r="J94"/>
      <c r="K94"/>
      <c r="L94"/>
      <c r="M94"/>
      <c r="N94"/>
      <c r="O94"/>
    </row>
    <row r="95" spans="1:15" s="25" customFormat="1" x14ac:dyDescent="0.25">
      <c r="A95"/>
      <c r="E95"/>
      <c r="F95"/>
      <c r="G95"/>
      <c r="H95"/>
      <c r="I95"/>
      <c r="J95"/>
      <c r="K95"/>
      <c r="L95"/>
      <c r="M95"/>
      <c r="N95"/>
      <c r="O95"/>
    </row>
    <row r="96" spans="1:15" s="25" customFormat="1" x14ac:dyDescent="0.25">
      <c r="A96"/>
      <c r="E96"/>
      <c r="F96"/>
      <c r="G96"/>
      <c r="H96"/>
      <c r="I96"/>
      <c r="J96"/>
      <c r="K96"/>
      <c r="L96"/>
      <c r="M96"/>
      <c r="N96"/>
      <c r="O96"/>
    </row>
    <row r="97" spans="1:15" s="24" customFormat="1" x14ac:dyDescent="0.25">
      <c r="A97"/>
      <c r="E97"/>
      <c r="F97"/>
      <c r="G97"/>
      <c r="H97"/>
      <c r="I97"/>
      <c r="J97"/>
      <c r="K97"/>
      <c r="L97"/>
      <c r="M97"/>
      <c r="N97"/>
      <c r="O97"/>
    </row>
    <row r="98" spans="1:15" s="25" customFormat="1" x14ac:dyDescent="0.25">
      <c r="A98"/>
      <c r="E98"/>
      <c r="F98"/>
      <c r="G98"/>
      <c r="H98"/>
      <c r="I98"/>
      <c r="J98"/>
      <c r="K98"/>
      <c r="L98"/>
      <c r="M98"/>
      <c r="N98"/>
      <c r="O98"/>
    </row>
    <row r="99" spans="1:15" s="24" customFormat="1" x14ac:dyDescent="0.25">
      <c r="A99"/>
      <c r="E99"/>
      <c r="F99"/>
      <c r="G99"/>
      <c r="H99"/>
      <c r="I99"/>
      <c r="J99"/>
      <c r="K99"/>
      <c r="L99"/>
      <c r="M99"/>
      <c r="N99"/>
      <c r="O99"/>
    </row>
    <row r="100" spans="1:15" s="25" customFormat="1" x14ac:dyDescent="0.25">
      <c r="A100"/>
      <c r="B100" s="27"/>
      <c r="C100" s="27"/>
      <c r="D100" s="27"/>
      <c r="E100"/>
      <c r="F100"/>
      <c r="G100"/>
      <c r="H100"/>
      <c r="I100"/>
      <c r="J100"/>
      <c r="K100"/>
      <c r="L100"/>
      <c r="M100"/>
      <c r="N100"/>
      <c r="O100"/>
    </row>
    <row r="101" spans="1:15" s="25" customFormat="1" x14ac:dyDescent="0.25">
      <c r="A101"/>
      <c r="E101"/>
      <c r="F101"/>
      <c r="G101"/>
      <c r="H101"/>
      <c r="I101"/>
      <c r="J101"/>
      <c r="K101"/>
      <c r="L101"/>
      <c r="M101"/>
      <c r="N101"/>
      <c r="O101"/>
    </row>
    <row r="102" spans="1:15" s="25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x14ac:dyDescent="0.25">
      <c r="B103" s="2"/>
    </row>
    <row r="115" spans="2:2" x14ac:dyDescent="0.25">
      <c r="B115" s="2"/>
    </row>
    <row r="147" spans="1:15" x14ac:dyDescent="0.25">
      <c r="C147" s="24"/>
      <c r="D147" s="25"/>
    </row>
    <row r="148" spans="1:15" s="25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65" spans="1:4" x14ac:dyDescent="0.25">
      <c r="A165" s="2"/>
      <c r="B165" s="2"/>
      <c r="C165" s="2"/>
      <c r="D165" s="25"/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tabSelected="1" workbookViewId="0">
      <selection sqref="A1:XFD1"/>
    </sheetView>
  </sheetViews>
  <sheetFormatPr baseColWidth="10" defaultRowHeight="15" x14ac:dyDescent="0.25"/>
  <cols>
    <col min="9" max="9" width="12.42578125" customWidth="1"/>
    <col min="11" max="11" width="10.42578125" customWidth="1"/>
    <col min="13" max="13" width="13.140625" customWidth="1"/>
    <col min="14" max="14" width="15.140625" customWidth="1"/>
    <col min="15" max="15" width="14.5703125" customWidth="1"/>
  </cols>
  <sheetData>
    <row r="1" spans="1:16" s="27" customFormat="1" ht="30" x14ac:dyDescent="0.25">
      <c r="A1" s="1" t="s">
        <v>0</v>
      </c>
      <c r="B1" s="45" t="s">
        <v>286</v>
      </c>
      <c r="C1" s="45" t="s">
        <v>287</v>
      </c>
      <c r="D1" s="1" t="s">
        <v>242</v>
      </c>
      <c r="E1" s="1" t="s">
        <v>235</v>
      </c>
      <c r="F1" s="1" t="s">
        <v>257</v>
      </c>
      <c r="G1" s="1" t="s">
        <v>262</v>
      </c>
      <c r="H1" s="1" t="s">
        <v>272</v>
      </c>
      <c r="I1" s="1" t="s">
        <v>264</v>
      </c>
      <c r="J1" s="1" t="s">
        <v>265</v>
      </c>
      <c r="K1" s="1" t="s">
        <v>251</v>
      </c>
      <c r="L1" s="1" t="s">
        <v>258</v>
      </c>
      <c r="M1" s="1" t="s">
        <v>273</v>
      </c>
      <c r="N1" s="1" t="s">
        <v>260</v>
      </c>
      <c r="O1" s="1" t="s">
        <v>261</v>
      </c>
      <c r="P1"/>
    </row>
    <row r="2" spans="1:16" s="27" customFormat="1" x14ac:dyDescent="0.25">
      <c r="A2" s="3" t="s">
        <v>156</v>
      </c>
      <c r="B2" s="46">
        <v>388124.68446100003</v>
      </c>
      <c r="C2" s="46">
        <v>4607915.0220879996</v>
      </c>
      <c r="D2" s="3">
        <v>2</v>
      </c>
      <c r="E2" s="3">
        <f>COUNTIF(RESULTATS_ZNS!D3,"&gt;0")</f>
        <v>0</v>
      </c>
      <c r="F2" s="3">
        <f>COUNTIF(RESULTATS_ZNS!E3,"&gt;0")</f>
        <v>1</v>
      </c>
      <c r="G2" s="3">
        <f>COUNTIF(RESULTATS_ZNS!F3,"&gt;0")</f>
        <v>0</v>
      </c>
      <c r="H2" s="3">
        <f>COUNTIF(RESULTATS_ZNS!G3,"&gt;0")</f>
        <v>0</v>
      </c>
      <c r="I2" s="3">
        <f>COUNTIF(RESULTATS_ZNS!H3,"&gt;0")</f>
        <v>1</v>
      </c>
      <c r="J2" s="3">
        <f>COUNTIF(RESULTATS_ZNS!I3,"&gt;0")</f>
        <v>0</v>
      </c>
      <c r="K2" s="3">
        <f>COUNTIF(RESULTATS_ZNS!J3,"&gt;0")</f>
        <v>0</v>
      </c>
      <c r="L2" s="3">
        <f>COUNTIF(RESULTATS_ZNS!K3,"&gt;0")</f>
        <v>0</v>
      </c>
      <c r="M2" s="3">
        <f>COUNTIF(RESULTATS_ZNS!L3,"&gt;0")</f>
        <v>0</v>
      </c>
      <c r="N2" s="3">
        <f>COUNTIF(RESULTATS_ZNS!M3,"&gt;0")</f>
        <v>0</v>
      </c>
      <c r="O2" s="3">
        <f>COUNTIF(RESULTATS_ZNS!N3,"&gt;0")</f>
        <v>0</v>
      </c>
      <c r="P2"/>
    </row>
    <row r="3" spans="1:16" s="27" customFormat="1" x14ac:dyDescent="0.25">
      <c r="A3" s="3" t="s">
        <v>157</v>
      </c>
      <c r="B3" s="46">
        <v>388108.22659500001</v>
      </c>
      <c r="C3" s="46">
        <v>4607913.4874600004</v>
      </c>
      <c r="D3" s="3">
        <v>0.5</v>
      </c>
      <c r="E3" s="3">
        <f>COUNTIF(RESULTATS_ZNS!D4,"&gt;0")</f>
        <v>0</v>
      </c>
      <c r="F3" s="3">
        <f>COUNTIF(RESULTATS_ZNS!E4,"&gt;0")</f>
        <v>1</v>
      </c>
      <c r="G3" s="3">
        <f>COUNTIF(RESULTATS_ZNS!F4,"&gt;0")</f>
        <v>0</v>
      </c>
      <c r="H3" s="3">
        <f>COUNTIF(RESULTATS_ZNS!G4,"&gt;0")</f>
        <v>0</v>
      </c>
      <c r="I3" s="3">
        <f>COUNTIF(RESULTATS_ZNS!H4,"&gt;0")</f>
        <v>1</v>
      </c>
      <c r="J3" s="3">
        <f>COUNTIF(RESULTATS_ZNS!I4,"&gt;0")</f>
        <v>0</v>
      </c>
      <c r="K3" s="3">
        <f>COUNTIF(RESULTATS_ZNS!J4,"&gt;0")</f>
        <v>0</v>
      </c>
      <c r="L3" s="3">
        <f>COUNTIF(RESULTATS_ZNS!K4,"&gt;0")</f>
        <v>0</v>
      </c>
      <c r="M3" s="3">
        <f>COUNTIF(RESULTATS_ZNS!L4,"&gt;0")</f>
        <v>0</v>
      </c>
      <c r="N3" s="3">
        <f>COUNTIF(RESULTATS_ZNS!M4,"&gt;0")</f>
        <v>0</v>
      </c>
      <c r="O3" s="3">
        <f>COUNTIF(RESULTATS_ZNS!N4,"&gt;0")</f>
        <v>0</v>
      </c>
      <c r="P3"/>
    </row>
    <row r="4" spans="1:16" s="27" customFormat="1" x14ac:dyDescent="0.25">
      <c r="A4" s="3" t="s">
        <v>158</v>
      </c>
      <c r="B4" s="46">
        <v>388103.06696999999</v>
      </c>
      <c r="C4" s="46">
        <v>4607928.5691889999</v>
      </c>
      <c r="D4" s="3">
        <v>0.5</v>
      </c>
      <c r="E4" s="3">
        <f>COUNTIF(RESULTATS_ZNS!D5,"&gt;0")</f>
        <v>0</v>
      </c>
      <c r="F4" s="3">
        <f>COUNTIF(RESULTATS_ZNS!E5,"&gt;0")</f>
        <v>0</v>
      </c>
      <c r="G4" s="3">
        <f>COUNTIF(RESULTATS_ZNS!F5,"&gt;0")</f>
        <v>0</v>
      </c>
      <c r="H4" s="3">
        <f>COUNTIF(RESULTATS_ZNS!G5,"&gt;0")</f>
        <v>0</v>
      </c>
      <c r="I4" s="3">
        <f>COUNTIF(RESULTATS_ZNS!H5,"&gt;0")</f>
        <v>0</v>
      </c>
      <c r="J4" s="3">
        <f>COUNTIF(RESULTATS_ZNS!I5,"&gt;0")</f>
        <v>0</v>
      </c>
      <c r="K4" s="3">
        <f>COUNTIF(RESULTATS_ZNS!J5,"&gt;0")</f>
        <v>0</v>
      </c>
      <c r="L4" s="3">
        <f>COUNTIF(RESULTATS_ZNS!K5,"&gt;0")</f>
        <v>0</v>
      </c>
      <c r="M4" s="3">
        <f>COUNTIF(RESULTATS_ZNS!L5,"&gt;0")</f>
        <v>0</v>
      </c>
      <c r="N4" s="3">
        <f>COUNTIF(RESULTATS_ZNS!M5,"&gt;0")</f>
        <v>0</v>
      </c>
      <c r="O4" s="3">
        <f>COUNTIF(RESULTATS_ZNS!N5,"&gt;0")</f>
        <v>0</v>
      </c>
      <c r="P4"/>
    </row>
    <row r="5" spans="1:16" s="27" customFormat="1" x14ac:dyDescent="0.25">
      <c r="A5" s="3" t="s">
        <v>159</v>
      </c>
      <c r="B5" s="46">
        <v>388125.63701100001</v>
      </c>
      <c r="C5" s="46">
        <v>4607899.4640950002</v>
      </c>
      <c r="D5" s="3">
        <v>1</v>
      </c>
      <c r="E5" s="3">
        <f>COUNTIF(RESULTATS_ZNS!D6,"&gt;0")</f>
        <v>0</v>
      </c>
      <c r="F5" s="3">
        <f>COUNTIF(RESULTATS_ZNS!E6,"&gt;0")</f>
        <v>0</v>
      </c>
      <c r="G5" s="3">
        <f>COUNTIF(RESULTATS_ZNS!F6,"&gt;0")</f>
        <v>0</v>
      </c>
      <c r="H5" s="3">
        <f>COUNTIF(RESULTATS_ZNS!G6,"&gt;0")</f>
        <v>0</v>
      </c>
      <c r="I5" s="3">
        <f>COUNTIF(RESULTATS_ZNS!H6,"&gt;0")</f>
        <v>0</v>
      </c>
      <c r="J5" s="3">
        <f>COUNTIF(RESULTATS_ZNS!I6,"&gt;0")</f>
        <v>0</v>
      </c>
      <c r="K5" s="3">
        <f>COUNTIF(RESULTATS_ZNS!J6,"&gt;0")</f>
        <v>0</v>
      </c>
      <c r="L5" s="3">
        <f>COUNTIF(RESULTATS_ZNS!K6,"&gt;0")</f>
        <v>0</v>
      </c>
      <c r="M5" s="3">
        <f>COUNTIF(RESULTATS_ZNS!L6,"&gt;0")</f>
        <v>0</v>
      </c>
      <c r="N5" s="3">
        <f>COUNTIF(RESULTATS_ZNS!M6,"&gt;0")</f>
        <v>0</v>
      </c>
      <c r="O5" s="3">
        <f>COUNTIF(RESULTATS_ZNS!N6,"&gt;0")</f>
        <v>0</v>
      </c>
      <c r="P5"/>
    </row>
    <row r="6" spans="1:16" s="27" customFormat="1" x14ac:dyDescent="0.25">
      <c r="A6" s="3" t="s">
        <v>160</v>
      </c>
      <c r="B6" s="46">
        <v>388155.32467399997</v>
      </c>
      <c r="C6" s="46">
        <v>4607897.7177830003</v>
      </c>
      <c r="D6" s="3">
        <v>9999</v>
      </c>
      <c r="E6" s="3">
        <f>COUNTIF(RESULTATS_ZNS!D7,"&gt;0")</f>
        <v>1</v>
      </c>
      <c r="F6" s="3">
        <f>COUNTIF(RESULTATS_ZNS!E7,"&gt;0")</f>
        <v>1</v>
      </c>
      <c r="G6" s="3">
        <f>COUNTIF(RESULTATS_ZNS!F7,"&gt;0")</f>
        <v>0</v>
      </c>
      <c r="H6" s="3">
        <f>COUNTIF(RESULTATS_ZNS!G7,"&gt;0")</f>
        <v>1</v>
      </c>
      <c r="I6" s="3">
        <f>COUNTIF(RESULTATS_ZNS!H7,"&gt;0")</f>
        <v>1</v>
      </c>
      <c r="J6" s="3">
        <f>COUNTIF(RESULTATS_ZNS!I7,"&gt;0")</f>
        <v>1</v>
      </c>
      <c r="K6" s="3">
        <f>COUNTIF(RESULTATS_ZNS!J7,"&gt;0")</f>
        <v>1</v>
      </c>
      <c r="L6" s="3">
        <f>COUNTIF(RESULTATS_ZNS!K7,"&gt;0")</f>
        <v>0</v>
      </c>
      <c r="M6" s="3">
        <f>COUNTIF(RESULTATS_ZNS!L7,"&gt;0")</f>
        <v>0</v>
      </c>
      <c r="N6" s="3">
        <f>COUNTIF(RESULTATS_ZNS!M7,"&gt;0")</f>
        <v>1</v>
      </c>
      <c r="O6" s="3">
        <f>COUNTIF(RESULTATS_ZNS!N7,"&gt;0")</f>
        <v>0</v>
      </c>
      <c r="P6"/>
    </row>
    <row r="7" spans="1:16" s="27" customFormat="1" x14ac:dyDescent="0.25">
      <c r="A7" s="3" t="s">
        <v>161</v>
      </c>
      <c r="B7" s="46">
        <v>388165.11472299998</v>
      </c>
      <c r="C7" s="46">
        <v>4607900.2578609996</v>
      </c>
      <c r="D7" s="3">
        <v>1.5</v>
      </c>
      <c r="E7" s="3">
        <f>COUNTIF(RESULTATS_ZNS!D8,"&gt;0")</f>
        <v>1</v>
      </c>
      <c r="F7" s="3">
        <f>COUNTIF(RESULTATS_ZNS!E8,"&gt;0")</f>
        <v>0</v>
      </c>
      <c r="G7" s="3">
        <f>COUNTIF(RESULTATS_ZNS!F8,"&gt;0")</f>
        <v>0</v>
      </c>
      <c r="H7" s="3">
        <f>COUNTIF(RESULTATS_ZNS!G8,"&gt;0")</f>
        <v>0</v>
      </c>
      <c r="I7" s="3">
        <f>COUNTIF(RESULTATS_ZNS!H8,"&gt;0")</f>
        <v>0</v>
      </c>
      <c r="J7" s="3">
        <f>COUNTIF(RESULTATS_ZNS!I8,"&gt;0")</f>
        <v>0</v>
      </c>
      <c r="K7" s="3">
        <f>COUNTIF(RESULTATS_ZNS!J8,"&gt;0")</f>
        <v>0</v>
      </c>
      <c r="L7" s="3">
        <f>COUNTIF(RESULTATS_ZNS!K8,"&gt;0")</f>
        <v>0</v>
      </c>
      <c r="M7" s="3">
        <f>COUNTIF(RESULTATS_ZNS!L8,"&gt;0")</f>
        <v>0</v>
      </c>
      <c r="N7" s="3">
        <f>COUNTIF(RESULTATS_ZNS!M8,"&gt;0")</f>
        <v>0</v>
      </c>
      <c r="O7" s="3">
        <f>COUNTIF(RESULTATS_ZNS!N8,"&gt;0")</f>
        <v>0</v>
      </c>
      <c r="P7"/>
    </row>
    <row r="8" spans="1:16" s="27" customFormat="1" x14ac:dyDescent="0.25">
      <c r="A8" s="3" t="s">
        <v>162</v>
      </c>
      <c r="B8" s="46">
        <v>388160.88119099999</v>
      </c>
      <c r="C8" s="46">
        <v>4607890.2033770001</v>
      </c>
      <c r="D8" s="3">
        <v>1</v>
      </c>
      <c r="E8" s="3">
        <f>COUNTIF(RESULTATS_ZNS!D9,"&gt;0")</f>
        <v>0</v>
      </c>
      <c r="F8" s="3">
        <f>COUNTIF(RESULTATS_ZNS!E9,"&gt;0")</f>
        <v>1</v>
      </c>
      <c r="G8" s="3">
        <f>COUNTIF(RESULTATS_ZNS!F9,"&gt;0")</f>
        <v>0</v>
      </c>
      <c r="H8" s="3">
        <f>COUNTIF(RESULTATS_ZNS!G9,"&gt;0")</f>
        <v>0</v>
      </c>
      <c r="I8" s="3">
        <f>COUNTIF(RESULTATS_ZNS!H9,"&gt;0")</f>
        <v>1</v>
      </c>
      <c r="J8" s="3">
        <f>COUNTIF(RESULTATS_ZNS!I9,"&gt;0")</f>
        <v>0</v>
      </c>
      <c r="K8" s="3">
        <f>COUNTIF(RESULTATS_ZNS!J9,"&gt;0")</f>
        <v>0</v>
      </c>
      <c r="L8" s="3">
        <f>COUNTIF(RESULTATS_ZNS!K9,"&gt;0")</f>
        <v>0</v>
      </c>
      <c r="M8" s="3">
        <f>COUNTIF(RESULTATS_ZNS!L9,"&gt;0")</f>
        <v>0</v>
      </c>
      <c r="N8" s="3">
        <f>COUNTIF(RESULTATS_ZNS!M9,"&gt;0")</f>
        <v>0</v>
      </c>
      <c r="O8" s="3">
        <f>COUNTIF(RESULTATS_ZNS!N9,"&gt;0")</f>
        <v>0</v>
      </c>
      <c r="P8"/>
    </row>
    <row r="9" spans="1:16" s="27" customFormat="1" x14ac:dyDescent="0.25">
      <c r="A9" s="3" t="s">
        <v>163</v>
      </c>
      <c r="B9" s="46">
        <v>388164.37385199999</v>
      </c>
      <c r="C9" s="46">
        <v>4607909.4656520002</v>
      </c>
      <c r="D9" s="3">
        <v>1</v>
      </c>
      <c r="E9" s="3">
        <f>COUNTIF(RESULTATS_ZNS!D10,"&gt;0")</f>
        <v>0</v>
      </c>
      <c r="F9" s="3">
        <f>COUNTIF(RESULTATS_ZNS!E10,"&gt;0")</f>
        <v>0</v>
      </c>
      <c r="G9" s="3">
        <f>COUNTIF(RESULTATS_ZNS!F10,"&gt;0")</f>
        <v>0</v>
      </c>
      <c r="H9" s="3">
        <f>COUNTIF(RESULTATS_ZNS!G10,"&gt;0")</f>
        <v>0</v>
      </c>
      <c r="I9" s="3">
        <f>COUNTIF(RESULTATS_ZNS!H10,"&gt;0")</f>
        <v>0</v>
      </c>
      <c r="J9" s="3">
        <f>COUNTIF(RESULTATS_ZNS!I10,"&gt;0")</f>
        <v>0</v>
      </c>
      <c r="K9" s="3">
        <f>COUNTIF(RESULTATS_ZNS!J10,"&gt;0")</f>
        <v>0</v>
      </c>
      <c r="L9" s="3">
        <f>COUNTIF(RESULTATS_ZNS!K10,"&gt;0")</f>
        <v>0</v>
      </c>
      <c r="M9" s="3">
        <f>COUNTIF(RESULTATS_ZNS!L10,"&gt;0")</f>
        <v>0</v>
      </c>
      <c r="N9" s="3">
        <f>COUNTIF(RESULTATS_ZNS!M10,"&gt;0")</f>
        <v>0</v>
      </c>
      <c r="O9" s="3">
        <f>COUNTIF(RESULTATS_ZNS!N10,"&gt;0")</f>
        <v>0</v>
      </c>
      <c r="P9"/>
    </row>
    <row r="10" spans="1:16" s="27" customFormat="1" x14ac:dyDescent="0.25">
      <c r="A10" s="3" t="s">
        <v>164</v>
      </c>
      <c r="B10" s="46">
        <v>388150.879464</v>
      </c>
      <c r="C10" s="46">
        <v>4607893.2726429999</v>
      </c>
      <c r="D10" s="3">
        <v>3</v>
      </c>
      <c r="E10" s="3">
        <f>COUNTIF(RESULTATS_ZNS!D11,"&gt;0")</f>
        <v>0</v>
      </c>
      <c r="F10" s="3">
        <f>COUNTIF(RESULTATS_ZNS!E11,"&gt;0")</f>
        <v>0</v>
      </c>
      <c r="G10" s="3">
        <f>COUNTIF(RESULTATS_ZNS!F11,"&gt;0")</f>
        <v>0</v>
      </c>
      <c r="H10" s="3">
        <f>COUNTIF(RESULTATS_ZNS!G11,"&gt;0")</f>
        <v>0</v>
      </c>
      <c r="I10" s="3">
        <f>COUNTIF(RESULTATS_ZNS!H11,"&gt;0")</f>
        <v>0</v>
      </c>
      <c r="J10" s="3">
        <f>COUNTIF(RESULTATS_ZNS!I11,"&gt;0")</f>
        <v>0</v>
      </c>
      <c r="K10" s="3">
        <f>COUNTIF(RESULTATS_ZNS!J11,"&gt;0")</f>
        <v>0</v>
      </c>
      <c r="L10" s="3">
        <f>COUNTIF(RESULTATS_ZNS!K11,"&gt;0")</f>
        <v>0</v>
      </c>
      <c r="M10" s="3">
        <f>COUNTIF(RESULTATS_ZNS!L11,"&gt;0")</f>
        <v>0</v>
      </c>
      <c r="N10" s="3">
        <f>COUNTIF(RESULTATS_ZNS!M11,"&gt;0")</f>
        <v>0</v>
      </c>
      <c r="O10" s="3">
        <f>COUNTIF(RESULTATS_ZNS!N11,"&gt;0")</f>
        <v>0</v>
      </c>
      <c r="P10"/>
    </row>
    <row r="11" spans="1:16" s="27" customFormat="1" x14ac:dyDescent="0.25">
      <c r="A11" s="3" t="s">
        <v>165</v>
      </c>
      <c r="B11" s="46">
        <v>388213.906189</v>
      </c>
      <c r="C11" s="46">
        <v>4607996.7809030004</v>
      </c>
      <c r="D11" s="3">
        <v>2</v>
      </c>
      <c r="E11" s="3">
        <f>COUNTIF(RESULTATS_ZNS!D12,"&gt;0")</f>
        <v>0</v>
      </c>
      <c r="F11" s="3">
        <f>COUNTIF(RESULTATS_ZNS!E12,"&gt;0")</f>
        <v>0</v>
      </c>
      <c r="G11" s="3">
        <f>COUNTIF(RESULTATS_ZNS!F12,"&gt;0")</f>
        <v>0</v>
      </c>
      <c r="H11" s="3">
        <f>COUNTIF(RESULTATS_ZNS!G12,"&gt;0")</f>
        <v>0</v>
      </c>
      <c r="I11" s="3">
        <f>COUNTIF(RESULTATS_ZNS!H12,"&gt;0")</f>
        <v>0</v>
      </c>
      <c r="J11" s="3">
        <f>COUNTIF(RESULTATS_ZNS!I12,"&gt;0")</f>
        <v>0</v>
      </c>
      <c r="K11" s="3">
        <f>COUNTIF(RESULTATS_ZNS!J12,"&gt;0")</f>
        <v>0</v>
      </c>
      <c r="L11" s="3">
        <f>COUNTIF(RESULTATS_ZNS!K12,"&gt;0")</f>
        <v>0</v>
      </c>
      <c r="M11" s="3">
        <f>COUNTIF(RESULTATS_ZNS!L12,"&gt;0")</f>
        <v>0</v>
      </c>
      <c r="N11" s="3">
        <f>COUNTIF(RESULTATS_ZNS!M12,"&gt;0")</f>
        <v>0</v>
      </c>
      <c r="O11" s="3">
        <f>COUNTIF(RESULTATS_ZNS!N12,"&gt;0")</f>
        <v>0</v>
      </c>
      <c r="P11"/>
    </row>
    <row r="12" spans="1:16" s="27" customFormat="1" x14ac:dyDescent="0.25">
      <c r="A12" s="3" t="s">
        <v>166</v>
      </c>
      <c r="B12" s="46">
        <v>388217.39886999998</v>
      </c>
      <c r="C12" s="46">
        <v>4607936.4539930001</v>
      </c>
      <c r="D12" s="3">
        <v>0.5</v>
      </c>
      <c r="E12" s="3">
        <f>COUNTIF(RESULTATS_ZNS!D13,"&gt;0")</f>
        <v>0</v>
      </c>
      <c r="F12" s="3">
        <f>COUNTIF(RESULTATS_ZNS!E13,"&gt;0")</f>
        <v>0</v>
      </c>
      <c r="G12" s="3">
        <f>COUNTIF(RESULTATS_ZNS!F13,"&gt;0")</f>
        <v>0</v>
      </c>
      <c r="H12" s="3">
        <f>COUNTIF(RESULTATS_ZNS!G13,"&gt;0")</f>
        <v>0</v>
      </c>
      <c r="I12" s="3">
        <f>COUNTIF(RESULTATS_ZNS!H13,"&gt;0")</f>
        <v>0</v>
      </c>
      <c r="J12" s="3">
        <f>COUNTIF(RESULTATS_ZNS!I13,"&gt;0")</f>
        <v>0</v>
      </c>
      <c r="K12" s="3">
        <f>COUNTIF(RESULTATS_ZNS!J13,"&gt;0")</f>
        <v>0</v>
      </c>
      <c r="L12" s="3">
        <f>COUNTIF(RESULTATS_ZNS!K13,"&gt;0")</f>
        <v>0</v>
      </c>
      <c r="M12" s="3">
        <f>COUNTIF(RESULTATS_ZNS!L13,"&gt;0")</f>
        <v>0</v>
      </c>
      <c r="N12" s="3">
        <f>COUNTIF(RESULTATS_ZNS!M13,"&gt;0")</f>
        <v>0</v>
      </c>
      <c r="O12" s="3">
        <f>COUNTIF(RESULTATS_ZNS!N13,"&gt;0")</f>
        <v>0</v>
      </c>
      <c r="P12"/>
    </row>
    <row r="13" spans="1:16" s="27" customFormat="1" x14ac:dyDescent="0.25">
      <c r="A13" s="3" t="s">
        <v>167</v>
      </c>
      <c r="B13" s="46">
        <v>388181.91656899999</v>
      </c>
      <c r="C13" s="46">
        <v>4607881.4718450001</v>
      </c>
      <c r="D13" s="3">
        <v>2</v>
      </c>
      <c r="E13" s="3">
        <f>COUNTIF(RESULTATS_ZNS!D14,"&gt;0")</f>
        <v>0</v>
      </c>
      <c r="F13" s="3">
        <f>COUNTIF(RESULTATS_ZNS!E14,"&gt;0")</f>
        <v>1</v>
      </c>
      <c r="G13" s="3">
        <f>COUNTIF(RESULTATS_ZNS!F14,"&gt;0")</f>
        <v>0</v>
      </c>
      <c r="H13" s="3">
        <f>COUNTIF(RESULTATS_ZNS!G14,"&gt;0")</f>
        <v>1</v>
      </c>
      <c r="I13" s="3">
        <f>COUNTIF(RESULTATS_ZNS!H14,"&gt;0")</f>
        <v>0</v>
      </c>
      <c r="J13" s="3">
        <f>COUNTIF(RESULTATS_ZNS!I14,"&gt;0")</f>
        <v>0</v>
      </c>
      <c r="K13" s="3">
        <f>COUNTIF(RESULTATS_ZNS!J14,"&gt;0")</f>
        <v>0</v>
      </c>
      <c r="L13" s="3">
        <f>COUNTIF(RESULTATS_ZNS!K14,"&gt;0")</f>
        <v>0</v>
      </c>
      <c r="M13" s="3">
        <f>COUNTIF(RESULTATS_ZNS!L14,"&gt;0")</f>
        <v>0</v>
      </c>
      <c r="N13" s="3">
        <f>COUNTIF(RESULTATS_ZNS!M14,"&gt;0")</f>
        <v>0</v>
      </c>
      <c r="O13" s="3">
        <f>COUNTIF(RESULTATS_ZNS!N14,"&gt;0")</f>
        <v>0</v>
      </c>
      <c r="P13"/>
    </row>
    <row r="14" spans="1:16" s="27" customFormat="1" x14ac:dyDescent="0.25">
      <c r="A14" s="3" t="s">
        <v>168</v>
      </c>
      <c r="B14" s="46">
        <v>388190.09256399999</v>
      </c>
      <c r="C14" s="46">
        <v>4607960.4260090003</v>
      </c>
      <c r="D14" s="3">
        <v>2</v>
      </c>
      <c r="E14" s="3">
        <f>COUNTIF(RESULTATS_ZNS!D15,"&gt;0")</f>
        <v>0</v>
      </c>
      <c r="F14" s="3">
        <f>COUNTIF(RESULTATS_ZNS!E15,"&gt;0")</f>
        <v>0</v>
      </c>
      <c r="G14" s="3">
        <f>COUNTIF(RESULTATS_ZNS!F15,"&gt;0")</f>
        <v>0</v>
      </c>
      <c r="H14" s="3">
        <f>COUNTIF(RESULTATS_ZNS!G15,"&gt;0")</f>
        <v>0</v>
      </c>
      <c r="I14" s="3">
        <f>COUNTIF(RESULTATS_ZNS!H15,"&gt;0")</f>
        <v>0</v>
      </c>
      <c r="J14" s="3">
        <f>COUNTIF(RESULTATS_ZNS!I15,"&gt;0")</f>
        <v>0</v>
      </c>
      <c r="K14" s="3">
        <f>COUNTIF(RESULTATS_ZNS!J15,"&gt;0")</f>
        <v>0</v>
      </c>
      <c r="L14" s="3">
        <f>COUNTIF(RESULTATS_ZNS!K15,"&gt;0")</f>
        <v>0</v>
      </c>
      <c r="M14" s="3">
        <f>COUNTIF(RESULTATS_ZNS!L15,"&gt;0")</f>
        <v>0</v>
      </c>
      <c r="N14" s="3">
        <f>COUNTIF(RESULTATS_ZNS!M15,"&gt;0")</f>
        <v>0</v>
      </c>
      <c r="O14" s="3">
        <f>COUNTIF(RESULTATS_ZNS!N15,"&gt;0")</f>
        <v>0</v>
      </c>
      <c r="P14"/>
    </row>
    <row r="15" spans="1:16" s="27" customFormat="1" x14ac:dyDescent="0.25">
      <c r="A15" s="3" t="s">
        <v>169</v>
      </c>
      <c r="B15" s="46">
        <v>388150.03276099998</v>
      </c>
      <c r="C15" s="46">
        <v>4607875.1216519997</v>
      </c>
      <c r="D15" s="3">
        <v>0.5</v>
      </c>
      <c r="E15" s="3">
        <f>COUNTIF(RESULTATS_ZNS!D16,"&gt;0")</f>
        <v>0</v>
      </c>
      <c r="F15" s="3">
        <f>COUNTIF(RESULTATS_ZNS!E16,"&gt;0")</f>
        <v>0</v>
      </c>
      <c r="G15" s="3">
        <f>COUNTIF(RESULTATS_ZNS!F16,"&gt;0")</f>
        <v>0</v>
      </c>
      <c r="H15" s="3">
        <f>COUNTIF(RESULTATS_ZNS!G16,"&gt;0")</f>
        <v>0</v>
      </c>
      <c r="I15" s="3">
        <f>COUNTIF(RESULTATS_ZNS!H16,"&gt;0")</f>
        <v>0</v>
      </c>
      <c r="J15" s="3">
        <f>COUNTIF(RESULTATS_ZNS!I16,"&gt;0")</f>
        <v>0</v>
      </c>
      <c r="K15" s="3">
        <f>COUNTIF(RESULTATS_ZNS!J16,"&gt;0")</f>
        <v>0</v>
      </c>
      <c r="L15" s="3">
        <f>COUNTIF(RESULTATS_ZNS!K16,"&gt;0")</f>
        <v>0</v>
      </c>
      <c r="M15" s="3">
        <f>COUNTIF(RESULTATS_ZNS!L16,"&gt;0")</f>
        <v>0</v>
      </c>
      <c r="N15" s="3">
        <f>COUNTIF(RESULTATS_ZNS!M16,"&gt;0")</f>
        <v>0</v>
      </c>
      <c r="O15" s="3">
        <f>COUNTIF(RESULTATS_ZNS!N16,"&gt;0")</f>
        <v>0</v>
      </c>
      <c r="P15"/>
    </row>
    <row r="16" spans="1:16" s="27" customFormat="1" x14ac:dyDescent="0.25">
      <c r="A16" s="3" t="s">
        <v>170</v>
      </c>
      <c r="B16" s="46">
        <v>388149.45064200001</v>
      </c>
      <c r="C16" s="46">
        <v>4607907.5605960004</v>
      </c>
      <c r="D16" s="3">
        <v>1</v>
      </c>
      <c r="E16" s="3">
        <f>COUNTIF(RESULTATS_ZNS!D17,"&gt;0")</f>
        <v>0</v>
      </c>
      <c r="F16" s="3">
        <f>COUNTIF(RESULTATS_ZNS!E17,"&gt;0")</f>
        <v>0</v>
      </c>
      <c r="G16" s="3">
        <f>COUNTIF(RESULTATS_ZNS!F17,"&gt;0")</f>
        <v>0</v>
      </c>
      <c r="H16" s="3">
        <f>COUNTIF(RESULTATS_ZNS!G17,"&gt;0")</f>
        <v>0</v>
      </c>
      <c r="I16" s="3">
        <f>COUNTIF(RESULTATS_ZNS!H17,"&gt;0")</f>
        <v>0</v>
      </c>
      <c r="J16" s="3">
        <f>COUNTIF(RESULTATS_ZNS!I17,"&gt;0")</f>
        <v>0</v>
      </c>
      <c r="K16" s="3">
        <f>COUNTIF(RESULTATS_ZNS!J17,"&gt;0")</f>
        <v>0</v>
      </c>
      <c r="L16" s="3">
        <f>COUNTIF(RESULTATS_ZNS!K17,"&gt;0")</f>
        <v>0</v>
      </c>
      <c r="M16" s="3">
        <f>COUNTIF(RESULTATS_ZNS!L17,"&gt;0")</f>
        <v>0</v>
      </c>
      <c r="N16" s="3">
        <f>COUNTIF(RESULTATS_ZNS!M17,"&gt;0")</f>
        <v>0</v>
      </c>
      <c r="O16" s="3">
        <f>COUNTIF(RESULTATS_ZNS!N17,"&gt;0")</f>
        <v>0</v>
      </c>
      <c r="P16"/>
    </row>
    <row r="17" spans="1:16" s="27" customFormat="1" x14ac:dyDescent="0.25">
      <c r="A17" s="3" t="s">
        <v>171</v>
      </c>
      <c r="B17" s="46">
        <v>388136.11500799999</v>
      </c>
      <c r="C17" s="46">
        <v>4607903.5917229997</v>
      </c>
      <c r="D17" s="3">
        <v>1</v>
      </c>
      <c r="E17" s="3">
        <f>COUNTIF(RESULTATS_ZNS!D18,"&gt;0")</f>
        <v>0</v>
      </c>
      <c r="F17" s="3">
        <f>COUNTIF(RESULTATS_ZNS!E18,"&gt;0")</f>
        <v>0</v>
      </c>
      <c r="G17" s="3">
        <f>COUNTIF(RESULTATS_ZNS!F18,"&gt;0")</f>
        <v>0</v>
      </c>
      <c r="H17" s="3">
        <f>COUNTIF(RESULTATS_ZNS!G18,"&gt;0")</f>
        <v>0</v>
      </c>
      <c r="I17" s="3">
        <f>COUNTIF(RESULTATS_ZNS!H18,"&gt;0")</f>
        <v>0</v>
      </c>
      <c r="J17" s="3">
        <f>COUNTIF(RESULTATS_ZNS!I18,"&gt;0")</f>
        <v>0</v>
      </c>
      <c r="K17" s="3">
        <f>COUNTIF(RESULTATS_ZNS!J18,"&gt;0")</f>
        <v>0</v>
      </c>
      <c r="L17" s="3">
        <f>COUNTIF(RESULTATS_ZNS!K18,"&gt;0")</f>
        <v>0</v>
      </c>
      <c r="M17" s="3">
        <f>COUNTIF(RESULTATS_ZNS!L18,"&gt;0")</f>
        <v>0</v>
      </c>
      <c r="N17" s="3">
        <f>COUNTIF(RESULTATS_ZNS!M18,"&gt;0")</f>
        <v>0</v>
      </c>
      <c r="O17" s="3">
        <f>COUNTIF(RESULTATS_ZNS!N18,"&gt;0")</f>
        <v>0</v>
      </c>
      <c r="P17"/>
    </row>
    <row r="18" spans="1:16" s="27" customFormat="1" x14ac:dyDescent="0.25">
      <c r="A18" s="3" t="s">
        <v>172</v>
      </c>
      <c r="B18" s="46">
        <v>388141.35401000001</v>
      </c>
      <c r="C18" s="46">
        <v>4607892.7963810004</v>
      </c>
      <c r="D18" s="3">
        <v>0.5</v>
      </c>
      <c r="E18" s="3">
        <f>COUNTIF(RESULTATS_ZNS!D19,"&gt;0")</f>
        <v>0</v>
      </c>
      <c r="F18" s="3">
        <f>COUNTIF(RESULTATS_ZNS!E19,"&gt;0")</f>
        <v>0</v>
      </c>
      <c r="G18" s="3">
        <f>COUNTIF(RESULTATS_ZNS!F19,"&gt;0")</f>
        <v>0</v>
      </c>
      <c r="H18" s="3">
        <f>COUNTIF(RESULTATS_ZNS!G19,"&gt;0")</f>
        <v>0</v>
      </c>
      <c r="I18" s="3">
        <f>COUNTIF(RESULTATS_ZNS!H19,"&gt;0")</f>
        <v>0</v>
      </c>
      <c r="J18" s="3">
        <f>COUNTIF(RESULTATS_ZNS!I19,"&gt;0")</f>
        <v>0</v>
      </c>
      <c r="K18" s="3">
        <f>COUNTIF(RESULTATS_ZNS!J19,"&gt;0")</f>
        <v>0</v>
      </c>
      <c r="L18" s="3">
        <f>COUNTIF(RESULTATS_ZNS!K19,"&gt;0")</f>
        <v>0</v>
      </c>
      <c r="M18" s="3">
        <f>COUNTIF(RESULTATS_ZNS!L19,"&gt;0")</f>
        <v>0</v>
      </c>
      <c r="N18" s="3">
        <f>COUNTIF(RESULTATS_ZNS!M19,"&gt;0")</f>
        <v>0</v>
      </c>
      <c r="O18" s="3">
        <f>COUNTIF(RESULTATS_ZNS!N19,"&gt;0")</f>
        <v>0</v>
      </c>
      <c r="P18"/>
    </row>
    <row r="19" spans="1:16" s="27" customFormat="1" x14ac:dyDescent="0.25">
      <c r="A19" s="3" t="s">
        <v>173</v>
      </c>
      <c r="B19" s="46">
        <v>388074.62290800002</v>
      </c>
      <c r="C19" s="46">
        <v>4607927.6431250004</v>
      </c>
      <c r="D19" s="3">
        <v>0.5</v>
      </c>
      <c r="E19" s="3">
        <f>COUNTIF(RESULTATS_ZNS!D20,"&gt;0")</f>
        <v>0</v>
      </c>
      <c r="F19" s="3">
        <f>COUNTIF(RESULTATS_ZNS!E20,"&gt;0")</f>
        <v>1</v>
      </c>
      <c r="G19" s="3">
        <f>COUNTIF(RESULTATS_ZNS!F20,"&gt;0")</f>
        <v>0</v>
      </c>
      <c r="H19" s="3">
        <f>COUNTIF(RESULTATS_ZNS!G20,"&gt;0")</f>
        <v>0</v>
      </c>
      <c r="I19" s="3">
        <f>COUNTIF(RESULTATS_ZNS!H20,"&gt;0")</f>
        <v>1</v>
      </c>
      <c r="J19" s="3">
        <f>COUNTIF(RESULTATS_ZNS!I20,"&gt;0")</f>
        <v>0</v>
      </c>
      <c r="K19" s="3">
        <f>COUNTIF(RESULTATS_ZNS!J20,"&gt;0")</f>
        <v>0</v>
      </c>
      <c r="L19" s="3">
        <f>COUNTIF(RESULTATS_ZNS!K20,"&gt;0")</f>
        <v>0</v>
      </c>
      <c r="M19" s="3">
        <f>COUNTIF(RESULTATS_ZNS!L20,"&gt;0")</f>
        <v>0</v>
      </c>
      <c r="N19" s="3">
        <f>COUNTIF(RESULTATS_ZNS!M20,"&gt;0")</f>
        <v>0</v>
      </c>
      <c r="O19" s="3">
        <f>COUNTIF(RESULTATS_ZNS!N20,"&gt;0")</f>
        <v>0</v>
      </c>
      <c r="P19"/>
    </row>
    <row r="20" spans="1:16" s="27" customFormat="1" x14ac:dyDescent="0.25">
      <c r="A20" s="3" t="s">
        <v>174</v>
      </c>
      <c r="B20" s="46">
        <v>388202.475653</v>
      </c>
      <c r="C20" s="46">
        <v>4607961.6960460003</v>
      </c>
      <c r="D20" s="3">
        <v>3</v>
      </c>
      <c r="E20" s="3">
        <f>COUNTIF(RESULTATS_ZNS!D21,"&gt;0")</f>
        <v>0</v>
      </c>
      <c r="F20" s="3">
        <f>COUNTIF(RESULTATS_ZNS!E21,"&gt;0")</f>
        <v>1</v>
      </c>
      <c r="G20" s="3">
        <f>COUNTIF(RESULTATS_ZNS!F21,"&gt;0")</f>
        <v>0</v>
      </c>
      <c r="H20" s="3">
        <f>COUNTIF(RESULTATS_ZNS!G21,"&gt;0")</f>
        <v>0</v>
      </c>
      <c r="I20" s="3">
        <f>COUNTIF(RESULTATS_ZNS!H21,"&gt;0")</f>
        <v>1</v>
      </c>
      <c r="J20" s="3">
        <f>COUNTIF(RESULTATS_ZNS!I21,"&gt;0")</f>
        <v>0</v>
      </c>
      <c r="K20" s="3">
        <f>COUNTIF(RESULTATS_ZNS!J21,"&gt;0")</f>
        <v>0</v>
      </c>
      <c r="L20" s="3">
        <f>COUNTIF(RESULTATS_ZNS!K21,"&gt;0")</f>
        <v>0</v>
      </c>
      <c r="M20" s="3">
        <f>COUNTIF(RESULTATS_ZNS!L21,"&gt;0")</f>
        <v>0</v>
      </c>
      <c r="N20" s="3">
        <f>COUNTIF(RESULTATS_ZNS!M21,"&gt;0")</f>
        <v>0</v>
      </c>
      <c r="O20" s="3">
        <f>COUNTIF(RESULTATS_ZNS!N21,"&gt;0")</f>
        <v>0</v>
      </c>
      <c r="P20"/>
    </row>
    <row r="21" spans="1:16" s="27" customFormat="1" x14ac:dyDescent="0.25">
      <c r="A21" s="3" t="s">
        <v>175</v>
      </c>
      <c r="B21" s="46">
        <v>388211.84236100002</v>
      </c>
      <c r="C21" s="46">
        <v>4607911.8469660003</v>
      </c>
      <c r="D21" s="3">
        <v>1</v>
      </c>
      <c r="E21" s="3">
        <f>COUNTIF(RESULTATS_ZNS!D22,"&gt;0")</f>
        <v>0</v>
      </c>
      <c r="F21" s="3">
        <f>COUNTIF(RESULTATS_ZNS!E22,"&gt;0")</f>
        <v>0</v>
      </c>
      <c r="G21" s="3">
        <f>COUNTIF(RESULTATS_ZNS!F22,"&gt;0")</f>
        <v>0</v>
      </c>
      <c r="H21" s="3">
        <f>COUNTIF(RESULTATS_ZNS!G22,"&gt;0")</f>
        <v>0</v>
      </c>
      <c r="I21" s="3">
        <f>COUNTIF(RESULTATS_ZNS!H22,"&gt;0")</f>
        <v>0</v>
      </c>
      <c r="J21" s="3">
        <f>COUNTIF(RESULTATS_ZNS!I22,"&gt;0")</f>
        <v>0</v>
      </c>
      <c r="K21" s="3">
        <f>COUNTIF(RESULTATS_ZNS!J22,"&gt;0")</f>
        <v>0</v>
      </c>
      <c r="L21" s="3">
        <f>COUNTIF(RESULTATS_ZNS!K22,"&gt;0")</f>
        <v>0</v>
      </c>
      <c r="M21" s="3">
        <f>COUNTIF(RESULTATS_ZNS!L22,"&gt;0")</f>
        <v>0</v>
      </c>
      <c r="N21" s="3">
        <f>COUNTIF(RESULTATS_ZNS!M22,"&gt;0")</f>
        <v>0</v>
      </c>
      <c r="O21" s="3">
        <f>COUNTIF(RESULTATS_ZNS!N22,"&gt;0")</f>
        <v>0</v>
      </c>
      <c r="P21"/>
    </row>
    <row r="22" spans="1:16" s="27" customFormat="1" x14ac:dyDescent="0.25">
      <c r="A22" s="3" t="s">
        <v>176</v>
      </c>
      <c r="B22" s="46">
        <v>388189.14003399998</v>
      </c>
      <c r="C22" s="46">
        <v>4607897.717774</v>
      </c>
      <c r="D22" s="3">
        <v>2</v>
      </c>
      <c r="E22" s="3">
        <f>COUNTIF(RESULTATS_ZNS!D23,"&gt;0")</f>
        <v>0</v>
      </c>
      <c r="F22" s="3">
        <f>COUNTIF(RESULTATS_ZNS!E23,"&gt;0")</f>
        <v>0</v>
      </c>
      <c r="G22" s="3">
        <f>COUNTIF(RESULTATS_ZNS!F23,"&gt;0")</f>
        <v>0</v>
      </c>
      <c r="H22" s="3">
        <f>COUNTIF(RESULTATS_ZNS!G23,"&gt;0")</f>
        <v>0</v>
      </c>
      <c r="I22" s="3">
        <f>COUNTIF(RESULTATS_ZNS!H23,"&gt;0")</f>
        <v>0</v>
      </c>
      <c r="J22" s="3">
        <f>COUNTIF(RESULTATS_ZNS!I23,"&gt;0")</f>
        <v>0</v>
      </c>
      <c r="K22" s="3">
        <f>COUNTIF(RESULTATS_ZNS!J23,"&gt;0")</f>
        <v>0</v>
      </c>
      <c r="L22" s="3">
        <f>COUNTIF(RESULTATS_ZNS!K23,"&gt;0")</f>
        <v>0</v>
      </c>
      <c r="M22" s="3">
        <f>COUNTIF(RESULTATS_ZNS!L23,"&gt;0")</f>
        <v>0</v>
      </c>
      <c r="N22" s="3">
        <f>COUNTIF(RESULTATS_ZNS!M23,"&gt;0")</f>
        <v>0</v>
      </c>
      <c r="O22" s="3">
        <f>COUNTIF(RESULTATS_ZNS!N23,"&gt;0")</f>
        <v>0</v>
      </c>
      <c r="P22"/>
    </row>
    <row r="23" spans="1:16" s="27" customFormat="1" x14ac:dyDescent="0.25">
      <c r="A23" s="3" t="s">
        <v>177</v>
      </c>
      <c r="B23" s="46">
        <v>388174.507889</v>
      </c>
      <c r="C23" s="46">
        <v>4607857.5262979995</v>
      </c>
      <c r="D23" s="3">
        <v>1</v>
      </c>
      <c r="E23" s="3">
        <f>COUNTIF(RESULTATS_ZNS!D24,"&gt;0")</f>
        <v>0</v>
      </c>
      <c r="F23" s="3">
        <f>COUNTIF(RESULTATS_ZNS!E24,"&gt;0")</f>
        <v>0</v>
      </c>
      <c r="G23" s="3">
        <f>COUNTIF(RESULTATS_ZNS!F24,"&gt;0")</f>
        <v>0</v>
      </c>
      <c r="H23" s="3">
        <f>COUNTIF(RESULTATS_ZNS!G24,"&gt;0")</f>
        <v>0</v>
      </c>
      <c r="I23" s="3">
        <f>COUNTIF(RESULTATS_ZNS!H24,"&gt;0")</f>
        <v>0</v>
      </c>
      <c r="J23" s="3">
        <f>COUNTIF(RESULTATS_ZNS!I24,"&gt;0")</f>
        <v>0</v>
      </c>
      <c r="K23" s="3">
        <f>COUNTIF(RESULTATS_ZNS!J24,"&gt;0")</f>
        <v>0</v>
      </c>
      <c r="L23" s="3">
        <f>COUNTIF(RESULTATS_ZNS!K24,"&gt;0")</f>
        <v>0</v>
      </c>
      <c r="M23" s="3">
        <f>COUNTIF(RESULTATS_ZNS!L24,"&gt;0")</f>
        <v>0</v>
      </c>
      <c r="N23" s="3">
        <f>COUNTIF(RESULTATS_ZNS!M24,"&gt;0")</f>
        <v>0</v>
      </c>
      <c r="O23" s="3">
        <f>COUNTIF(RESULTATS_ZNS!N24,"&gt;0")</f>
        <v>0</v>
      </c>
      <c r="P23"/>
    </row>
    <row r="24" spans="1:16" s="27" customFormat="1" x14ac:dyDescent="0.25">
      <c r="A24" s="3" t="s">
        <v>178</v>
      </c>
      <c r="B24" s="46">
        <v>388199.11530800001</v>
      </c>
      <c r="C24" s="46">
        <v>4607867.9776640004</v>
      </c>
      <c r="D24" s="3">
        <v>3.5</v>
      </c>
      <c r="E24" s="3">
        <f>COUNTIF(RESULTATS_ZNS!D25,"&gt;0")</f>
        <v>0</v>
      </c>
      <c r="F24" s="3">
        <f>COUNTIF(RESULTATS_ZNS!E25,"&gt;0")</f>
        <v>0</v>
      </c>
      <c r="G24" s="3">
        <f>COUNTIF(RESULTATS_ZNS!F25,"&gt;0")</f>
        <v>0</v>
      </c>
      <c r="H24" s="3">
        <f>COUNTIF(RESULTATS_ZNS!G25,"&gt;0")</f>
        <v>0</v>
      </c>
      <c r="I24" s="3">
        <f>COUNTIF(RESULTATS_ZNS!H25,"&gt;0")</f>
        <v>0</v>
      </c>
      <c r="J24" s="3">
        <f>COUNTIF(RESULTATS_ZNS!I25,"&gt;0")</f>
        <v>0</v>
      </c>
      <c r="K24" s="3">
        <f>COUNTIF(RESULTATS_ZNS!J25,"&gt;0")</f>
        <v>0</v>
      </c>
      <c r="L24" s="3">
        <f>COUNTIF(RESULTATS_ZNS!K25,"&gt;0")</f>
        <v>0</v>
      </c>
      <c r="M24" s="3">
        <f>COUNTIF(RESULTATS_ZNS!L25,"&gt;0")</f>
        <v>0</v>
      </c>
      <c r="N24" s="3">
        <f>COUNTIF(RESULTATS_ZNS!M25,"&gt;0")</f>
        <v>0</v>
      </c>
      <c r="O24" s="3">
        <f>COUNTIF(RESULTATS_ZNS!N25,"&gt;0")</f>
        <v>0</v>
      </c>
      <c r="P24"/>
    </row>
    <row r="25" spans="1:16" s="27" customFormat="1" x14ac:dyDescent="0.25">
      <c r="A25" s="3" t="s">
        <v>179</v>
      </c>
      <c r="B25" s="46">
        <v>388151.35571899998</v>
      </c>
      <c r="C25" s="46">
        <v>4607964.7124039996</v>
      </c>
      <c r="D25" s="3">
        <v>0.5</v>
      </c>
      <c r="E25" s="3">
        <f>COUNTIF(RESULTATS_ZNS!D26,"&gt;0")</f>
        <v>0</v>
      </c>
      <c r="F25" s="3">
        <f>COUNTIF(RESULTATS_ZNS!E26,"&gt;0")</f>
        <v>0</v>
      </c>
      <c r="G25" s="3">
        <f>COUNTIF(RESULTATS_ZNS!F26,"&gt;0")</f>
        <v>0</v>
      </c>
      <c r="H25" s="3">
        <f>COUNTIF(RESULTATS_ZNS!G26,"&gt;0")</f>
        <v>0</v>
      </c>
      <c r="I25" s="3">
        <f>COUNTIF(RESULTATS_ZNS!H26,"&gt;0")</f>
        <v>0</v>
      </c>
      <c r="J25" s="3">
        <f>COUNTIF(RESULTATS_ZNS!I26,"&gt;0")</f>
        <v>0</v>
      </c>
      <c r="K25" s="3">
        <f>COUNTIF(RESULTATS_ZNS!J26,"&gt;0")</f>
        <v>0</v>
      </c>
      <c r="L25" s="3">
        <f>COUNTIF(RESULTATS_ZNS!K26,"&gt;0")</f>
        <v>0</v>
      </c>
      <c r="M25" s="3">
        <f>COUNTIF(RESULTATS_ZNS!L26,"&gt;0")</f>
        <v>0</v>
      </c>
      <c r="N25" s="3">
        <f>COUNTIF(RESULTATS_ZNS!M26,"&gt;0")</f>
        <v>0</v>
      </c>
      <c r="O25" s="3">
        <f>COUNTIF(RESULTATS_ZNS!N26,"&gt;0")</f>
        <v>0</v>
      </c>
      <c r="P25"/>
    </row>
    <row r="26" spans="1:16" s="27" customFormat="1" x14ac:dyDescent="0.25">
      <c r="A26" s="3" t="s">
        <v>180</v>
      </c>
      <c r="B26" s="46">
        <v>388113.12160999997</v>
      </c>
      <c r="C26" s="46">
        <v>4607950.1334109996</v>
      </c>
      <c r="D26" s="3">
        <v>2</v>
      </c>
      <c r="E26" s="3">
        <f>COUNTIF(RESULTATS_ZNS!D27,"&gt;0")</f>
        <v>0</v>
      </c>
      <c r="F26" s="3">
        <f>COUNTIF(RESULTATS_ZNS!E27,"&gt;0")</f>
        <v>0</v>
      </c>
      <c r="G26" s="3">
        <f>COUNTIF(RESULTATS_ZNS!F27,"&gt;0")</f>
        <v>0</v>
      </c>
      <c r="H26" s="3">
        <f>COUNTIF(RESULTATS_ZNS!G27,"&gt;0")</f>
        <v>0</v>
      </c>
      <c r="I26" s="3">
        <f>COUNTIF(RESULTATS_ZNS!H27,"&gt;0")</f>
        <v>0</v>
      </c>
      <c r="J26" s="3">
        <f>COUNTIF(RESULTATS_ZNS!I27,"&gt;0")</f>
        <v>0</v>
      </c>
      <c r="K26" s="3">
        <f>COUNTIF(RESULTATS_ZNS!J27,"&gt;0")</f>
        <v>0</v>
      </c>
      <c r="L26" s="3">
        <f>COUNTIF(RESULTATS_ZNS!K27,"&gt;0")</f>
        <v>0</v>
      </c>
      <c r="M26" s="3">
        <f>COUNTIF(RESULTATS_ZNS!L27,"&gt;0")</f>
        <v>0</v>
      </c>
      <c r="N26" s="3">
        <f>COUNTIF(RESULTATS_ZNS!M27,"&gt;0")</f>
        <v>0</v>
      </c>
      <c r="O26" s="3">
        <f>COUNTIF(RESULTATS_ZNS!N27,"&gt;0")</f>
        <v>0</v>
      </c>
      <c r="P26"/>
    </row>
    <row r="27" spans="1:16" s="27" customFormat="1" x14ac:dyDescent="0.25">
      <c r="A27" s="3" t="s">
        <v>181</v>
      </c>
      <c r="B27" s="46">
        <v>388168.81904099998</v>
      </c>
      <c r="C27" s="46">
        <v>4608001.3848099997</v>
      </c>
      <c r="D27" s="3">
        <v>2</v>
      </c>
      <c r="E27" s="3">
        <f>COUNTIF(RESULTATS_ZNS!D28,"&gt;0")</f>
        <v>0</v>
      </c>
      <c r="F27" s="3">
        <f>COUNTIF(RESULTATS_ZNS!E28,"&gt;0")</f>
        <v>0</v>
      </c>
      <c r="G27" s="3">
        <f>COUNTIF(RESULTATS_ZNS!F28,"&gt;0")</f>
        <v>0</v>
      </c>
      <c r="H27" s="3">
        <f>COUNTIF(RESULTATS_ZNS!G28,"&gt;0")</f>
        <v>0</v>
      </c>
      <c r="I27" s="3">
        <f>COUNTIF(RESULTATS_ZNS!H28,"&gt;0")</f>
        <v>0</v>
      </c>
      <c r="J27" s="3">
        <f>COUNTIF(RESULTATS_ZNS!I28,"&gt;0")</f>
        <v>0</v>
      </c>
      <c r="K27" s="3">
        <f>COUNTIF(RESULTATS_ZNS!J28,"&gt;0")</f>
        <v>0</v>
      </c>
      <c r="L27" s="3">
        <f>COUNTIF(RESULTATS_ZNS!K28,"&gt;0")</f>
        <v>0</v>
      </c>
      <c r="M27" s="3">
        <f>COUNTIF(RESULTATS_ZNS!L28,"&gt;0")</f>
        <v>0</v>
      </c>
      <c r="N27" s="3">
        <f>COUNTIF(RESULTATS_ZNS!M28,"&gt;0")</f>
        <v>0</v>
      </c>
      <c r="O27" s="3">
        <f>COUNTIF(RESULTATS_ZNS!N28,"&gt;0")</f>
        <v>0</v>
      </c>
      <c r="P27"/>
    </row>
    <row r="28" spans="1:16" s="27" customFormat="1" x14ac:dyDescent="0.25">
      <c r="A28" s="3" t="s">
        <v>182</v>
      </c>
      <c r="B28" s="46">
        <v>388122.514753</v>
      </c>
      <c r="C28" s="46">
        <v>4608001.9933829997</v>
      </c>
      <c r="D28" s="3">
        <v>1</v>
      </c>
      <c r="E28" s="3">
        <f>COUNTIF(RESULTATS_ZNS!D29,"&gt;0")</f>
        <v>0</v>
      </c>
      <c r="F28" s="3">
        <f>COUNTIF(RESULTATS_ZNS!E29,"&gt;0")</f>
        <v>0</v>
      </c>
      <c r="G28" s="3">
        <f>COUNTIF(RESULTATS_ZNS!F29,"&gt;0")</f>
        <v>0</v>
      </c>
      <c r="H28" s="3">
        <f>COUNTIF(RESULTATS_ZNS!G29,"&gt;0")</f>
        <v>0</v>
      </c>
      <c r="I28" s="3">
        <f>COUNTIF(RESULTATS_ZNS!H29,"&gt;0")</f>
        <v>0</v>
      </c>
      <c r="J28" s="3">
        <f>COUNTIF(RESULTATS_ZNS!I29,"&gt;0")</f>
        <v>0</v>
      </c>
      <c r="K28" s="3">
        <f>COUNTIF(RESULTATS_ZNS!J29,"&gt;0")</f>
        <v>0</v>
      </c>
      <c r="L28" s="3">
        <f>COUNTIF(RESULTATS_ZNS!K29,"&gt;0")</f>
        <v>0</v>
      </c>
      <c r="M28" s="3">
        <f>COUNTIF(RESULTATS_ZNS!L29,"&gt;0")</f>
        <v>0</v>
      </c>
      <c r="N28" s="3">
        <f>COUNTIF(RESULTATS_ZNS!M29,"&gt;0")</f>
        <v>0</v>
      </c>
      <c r="O28" s="3">
        <f>COUNTIF(RESULTATS_ZNS!N29,"&gt;0")</f>
        <v>0</v>
      </c>
      <c r="P28"/>
    </row>
    <row r="29" spans="1:16" s="27" customFormat="1" x14ac:dyDescent="0.25">
      <c r="A29" s="3" t="s">
        <v>183</v>
      </c>
      <c r="B29" s="46">
        <v>388152.30824899999</v>
      </c>
      <c r="C29" s="46">
        <v>4608027.1031280002</v>
      </c>
      <c r="D29" s="3">
        <v>1</v>
      </c>
      <c r="E29" s="3">
        <f>COUNTIF(RESULTATS_ZNS!D30,"&gt;0")</f>
        <v>0</v>
      </c>
      <c r="F29" s="3">
        <f>COUNTIF(RESULTATS_ZNS!E30,"&gt;0")</f>
        <v>1</v>
      </c>
      <c r="G29" s="3">
        <f>COUNTIF(RESULTATS_ZNS!F30,"&gt;0")</f>
        <v>0</v>
      </c>
      <c r="H29" s="3">
        <f>COUNTIF(RESULTATS_ZNS!G30,"&gt;0")</f>
        <v>0</v>
      </c>
      <c r="I29" s="3">
        <f>COUNTIF(RESULTATS_ZNS!H30,"&gt;0")</f>
        <v>0</v>
      </c>
      <c r="J29" s="3">
        <f>COUNTIF(RESULTATS_ZNS!I30,"&gt;0")</f>
        <v>1</v>
      </c>
      <c r="K29" s="3">
        <f>COUNTIF(RESULTATS_ZNS!J30,"&gt;0")</f>
        <v>0</v>
      </c>
      <c r="L29" s="3">
        <f>COUNTIF(RESULTATS_ZNS!K30,"&gt;0")</f>
        <v>0</v>
      </c>
      <c r="M29" s="3">
        <f>COUNTIF(RESULTATS_ZNS!L30,"&gt;0")</f>
        <v>0</v>
      </c>
      <c r="N29" s="3">
        <f>COUNTIF(RESULTATS_ZNS!M30,"&gt;0")</f>
        <v>0</v>
      </c>
      <c r="O29" s="3">
        <f>COUNTIF(RESULTATS_ZNS!N30,"&gt;0")</f>
        <v>0</v>
      </c>
      <c r="P29"/>
    </row>
    <row r="30" spans="1:16" s="27" customFormat="1" x14ac:dyDescent="0.25">
      <c r="A30" s="3" t="s">
        <v>184</v>
      </c>
      <c r="B30" s="46">
        <v>388197.55415400001</v>
      </c>
      <c r="C30" s="46">
        <v>4608020.2766509997</v>
      </c>
      <c r="D30" s="3">
        <v>2</v>
      </c>
      <c r="E30" s="3">
        <f>COUNTIF(RESULTATS_ZNS!D31,"&gt;0")</f>
        <v>0</v>
      </c>
      <c r="F30" s="3">
        <f>COUNTIF(RESULTATS_ZNS!E31,"&gt;0")</f>
        <v>1</v>
      </c>
      <c r="G30" s="3">
        <f>COUNTIF(RESULTATS_ZNS!F31,"&gt;0")</f>
        <v>0</v>
      </c>
      <c r="H30" s="3">
        <f>COUNTIF(RESULTATS_ZNS!G31,"&gt;0")</f>
        <v>0</v>
      </c>
      <c r="I30" s="3">
        <f>COUNTIF(RESULTATS_ZNS!H31,"&gt;0")</f>
        <v>1</v>
      </c>
      <c r="J30" s="3">
        <f>COUNTIF(RESULTATS_ZNS!I31,"&gt;0")</f>
        <v>1</v>
      </c>
      <c r="K30" s="3">
        <f>COUNTIF(RESULTATS_ZNS!J31,"&gt;0")</f>
        <v>1</v>
      </c>
      <c r="L30" s="3">
        <f>COUNTIF(RESULTATS_ZNS!K31,"&gt;0")</f>
        <v>0</v>
      </c>
      <c r="M30" s="3">
        <f>COUNTIF(RESULTATS_ZNS!L31,"&gt;0")</f>
        <v>0</v>
      </c>
      <c r="N30" s="3">
        <f>COUNTIF(RESULTATS_ZNS!M31,"&gt;0")</f>
        <v>1</v>
      </c>
      <c r="O30" s="3">
        <f>COUNTIF(RESULTATS_ZNS!N31,"&gt;0")</f>
        <v>0</v>
      </c>
      <c r="P30"/>
    </row>
    <row r="31" spans="1:16" s="27" customFormat="1" x14ac:dyDescent="0.25">
      <c r="A31" s="3" t="s">
        <v>185</v>
      </c>
      <c r="B31" s="46">
        <v>388193.74397399998</v>
      </c>
      <c r="C31" s="46">
        <v>4608014.4027159996</v>
      </c>
      <c r="D31" s="3">
        <v>2</v>
      </c>
      <c r="E31" s="3">
        <f>COUNTIF(RESULTATS_ZNS!D32,"&gt;0")</f>
        <v>1</v>
      </c>
      <c r="F31" s="3">
        <f>COUNTIF(RESULTATS_ZNS!E32,"&gt;0")</f>
        <v>1</v>
      </c>
      <c r="G31" s="3">
        <f>COUNTIF(RESULTATS_ZNS!F32,"&gt;0")</f>
        <v>0</v>
      </c>
      <c r="H31" s="3">
        <f>COUNTIF(RESULTATS_ZNS!G32,"&gt;0")</f>
        <v>0</v>
      </c>
      <c r="I31" s="3">
        <f>COUNTIF(RESULTATS_ZNS!H32,"&gt;0")</f>
        <v>1</v>
      </c>
      <c r="J31" s="3">
        <f>COUNTIF(RESULTATS_ZNS!I32,"&gt;0")</f>
        <v>0</v>
      </c>
      <c r="K31" s="3">
        <f>COUNTIF(RESULTATS_ZNS!J32,"&gt;0")</f>
        <v>0</v>
      </c>
      <c r="L31" s="3">
        <f>COUNTIF(RESULTATS_ZNS!K32,"&gt;0")</f>
        <v>0</v>
      </c>
      <c r="M31" s="3">
        <f>COUNTIF(RESULTATS_ZNS!L32,"&gt;0")</f>
        <v>0</v>
      </c>
      <c r="N31" s="3">
        <f>COUNTIF(RESULTATS_ZNS!M32,"&gt;0")</f>
        <v>0</v>
      </c>
      <c r="O31" s="3">
        <f>COUNTIF(RESULTATS_ZNS!N32,"&gt;0")</f>
        <v>0</v>
      </c>
      <c r="P31"/>
    </row>
    <row r="32" spans="1:16" s="27" customFormat="1" x14ac:dyDescent="0.25">
      <c r="A32" s="3" t="s">
        <v>186</v>
      </c>
      <c r="B32" s="46">
        <v>388199.61800399999</v>
      </c>
      <c r="C32" s="46">
        <v>4608014.2439599996</v>
      </c>
      <c r="D32" s="3">
        <v>1.5</v>
      </c>
      <c r="E32" s="3">
        <f>COUNTIF(RESULTATS_ZNS!D33,"&gt;0")</f>
        <v>0</v>
      </c>
      <c r="F32" s="3">
        <f>COUNTIF(RESULTATS_ZNS!E33,"&gt;0")</f>
        <v>0</v>
      </c>
      <c r="G32" s="3">
        <f>COUNTIF(RESULTATS_ZNS!F33,"&gt;0")</f>
        <v>0</v>
      </c>
      <c r="H32" s="3">
        <f>COUNTIF(RESULTATS_ZNS!G33,"&gt;0")</f>
        <v>0</v>
      </c>
      <c r="I32" s="3">
        <f>COUNTIF(RESULTATS_ZNS!H33,"&gt;0")</f>
        <v>0</v>
      </c>
      <c r="J32" s="3">
        <f>COUNTIF(RESULTATS_ZNS!I33,"&gt;0")</f>
        <v>0</v>
      </c>
      <c r="K32" s="3">
        <f>COUNTIF(RESULTATS_ZNS!J33,"&gt;0")</f>
        <v>0</v>
      </c>
      <c r="L32" s="3">
        <f>COUNTIF(RESULTATS_ZNS!K33,"&gt;0")</f>
        <v>0</v>
      </c>
      <c r="M32" s="3">
        <f>COUNTIF(RESULTATS_ZNS!L33,"&gt;0")</f>
        <v>0</v>
      </c>
      <c r="N32" s="3">
        <f>COUNTIF(RESULTATS_ZNS!M33,"&gt;0")</f>
        <v>0</v>
      </c>
      <c r="O32" s="3">
        <f>COUNTIF(RESULTATS_ZNS!N33,"&gt;0")</f>
        <v>0</v>
      </c>
      <c r="P32"/>
    </row>
    <row r="33" spans="1:16" s="27" customFormat="1" x14ac:dyDescent="0.25">
      <c r="A33" s="3" t="s">
        <v>187</v>
      </c>
      <c r="B33" s="46">
        <v>388189.29876400001</v>
      </c>
      <c r="C33" s="46">
        <v>4608008.3700259998</v>
      </c>
      <c r="D33" s="3">
        <v>2</v>
      </c>
      <c r="E33" s="3">
        <f>COUNTIF(RESULTATS_ZNS!D34,"&gt;0")</f>
        <v>1</v>
      </c>
      <c r="F33" s="3">
        <f>COUNTIF(RESULTATS_ZNS!E34,"&gt;0")</f>
        <v>1</v>
      </c>
      <c r="G33" s="3">
        <f>COUNTIF(RESULTATS_ZNS!F34,"&gt;0")</f>
        <v>0</v>
      </c>
      <c r="H33" s="3">
        <f>COUNTIF(RESULTATS_ZNS!G34,"&gt;0")</f>
        <v>1</v>
      </c>
      <c r="I33" s="3">
        <f>COUNTIF(RESULTATS_ZNS!H34,"&gt;0")</f>
        <v>1</v>
      </c>
      <c r="J33" s="3">
        <f>COUNTIF(RESULTATS_ZNS!I34,"&gt;0")</f>
        <v>1</v>
      </c>
      <c r="K33" s="3">
        <f>COUNTIF(RESULTATS_ZNS!J34,"&gt;0")</f>
        <v>1</v>
      </c>
      <c r="L33" s="3">
        <f>COUNTIF(RESULTATS_ZNS!K34,"&gt;0")</f>
        <v>0</v>
      </c>
      <c r="M33" s="3">
        <f>COUNTIF(RESULTATS_ZNS!L34,"&gt;0")</f>
        <v>1</v>
      </c>
      <c r="N33" s="3">
        <f>COUNTIF(RESULTATS_ZNS!M34,"&gt;0")</f>
        <v>0</v>
      </c>
      <c r="O33" s="3">
        <f>COUNTIF(RESULTATS_ZNS!N34,"&gt;0")</f>
        <v>0</v>
      </c>
      <c r="P33"/>
    </row>
    <row r="34" spans="1:16" s="27" customFormat="1" x14ac:dyDescent="0.25">
      <c r="A34" s="3" t="s">
        <v>188</v>
      </c>
      <c r="B34" s="46">
        <v>388186.28237299999</v>
      </c>
      <c r="C34" s="46">
        <v>4607997.2571750004</v>
      </c>
      <c r="D34" s="3">
        <v>2.5</v>
      </c>
      <c r="E34" s="3">
        <f>COUNTIF(RESULTATS_ZNS!D35,"&gt;0")</f>
        <v>0</v>
      </c>
      <c r="F34" s="3">
        <f>COUNTIF(RESULTATS_ZNS!E35,"&gt;0")</f>
        <v>1</v>
      </c>
      <c r="G34" s="3">
        <f>COUNTIF(RESULTATS_ZNS!F35,"&gt;0")</f>
        <v>0</v>
      </c>
      <c r="H34" s="3">
        <f>COUNTIF(RESULTATS_ZNS!G35,"&gt;0")</f>
        <v>1</v>
      </c>
      <c r="I34" s="3">
        <f>COUNTIF(RESULTATS_ZNS!H35,"&gt;0")</f>
        <v>1</v>
      </c>
      <c r="J34" s="3">
        <f>COUNTIF(RESULTATS_ZNS!I35,"&gt;0")</f>
        <v>0</v>
      </c>
      <c r="K34" s="3">
        <f>COUNTIF(RESULTATS_ZNS!J35,"&gt;0")</f>
        <v>0</v>
      </c>
      <c r="L34" s="3">
        <f>COUNTIF(RESULTATS_ZNS!K35,"&gt;0")</f>
        <v>0</v>
      </c>
      <c r="M34" s="3">
        <f>COUNTIF(RESULTATS_ZNS!L35,"&gt;0")</f>
        <v>0</v>
      </c>
      <c r="N34" s="3">
        <f>COUNTIF(RESULTATS_ZNS!M35,"&gt;0")</f>
        <v>0</v>
      </c>
      <c r="O34" s="3">
        <f>COUNTIF(RESULTATS_ZNS!N35,"&gt;0")</f>
        <v>0</v>
      </c>
      <c r="P34"/>
    </row>
    <row r="35" spans="1:16" s="27" customFormat="1" x14ac:dyDescent="0.25">
      <c r="A35" s="3" t="s">
        <v>189</v>
      </c>
      <c r="B35" s="46">
        <v>388180.72586100001</v>
      </c>
      <c r="C35" s="46">
        <v>4607988.2081399998</v>
      </c>
      <c r="D35" s="3">
        <v>3.75</v>
      </c>
      <c r="E35" s="3">
        <f>COUNTIF(RESULTATS_ZNS!D36,"&gt;0")</f>
        <v>0</v>
      </c>
      <c r="F35" s="3">
        <f>COUNTIF(RESULTATS_ZNS!E36,"&gt;0")</f>
        <v>1</v>
      </c>
      <c r="G35" s="3">
        <f>COUNTIF(RESULTATS_ZNS!F36,"&gt;0")</f>
        <v>0</v>
      </c>
      <c r="H35" s="3">
        <f>COUNTIF(RESULTATS_ZNS!G36,"&gt;0")</f>
        <v>0</v>
      </c>
      <c r="I35" s="3">
        <f>COUNTIF(RESULTATS_ZNS!H36,"&gt;0")</f>
        <v>1</v>
      </c>
      <c r="J35" s="3">
        <f>COUNTIF(RESULTATS_ZNS!I36,"&gt;0")</f>
        <v>0</v>
      </c>
      <c r="K35" s="3">
        <f>COUNTIF(RESULTATS_ZNS!J36,"&gt;0")</f>
        <v>0</v>
      </c>
      <c r="L35" s="3">
        <f>COUNTIF(RESULTATS_ZNS!K36,"&gt;0")</f>
        <v>0</v>
      </c>
      <c r="M35" s="3">
        <f>COUNTIF(RESULTATS_ZNS!L36,"&gt;0")</f>
        <v>0</v>
      </c>
      <c r="N35" s="3">
        <f>COUNTIF(RESULTATS_ZNS!M36,"&gt;0")</f>
        <v>0</v>
      </c>
      <c r="O35" s="3">
        <f>COUNTIF(RESULTATS_ZNS!N36,"&gt;0")</f>
        <v>0</v>
      </c>
      <c r="P35"/>
    </row>
    <row r="36" spans="1:16" s="27" customFormat="1" x14ac:dyDescent="0.25">
      <c r="A36" s="3" t="s">
        <v>190</v>
      </c>
      <c r="B36" s="46">
        <v>388183.742249</v>
      </c>
      <c r="C36" s="46">
        <v>4608010.7513530003</v>
      </c>
      <c r="D36" s="3">
        <v>2.5</v>
      </c>
      <c r="E36" s="3">
        <f>COUNTIF(RESULTATS_ZNS!D37,"&gt;0")</f>
        <v>0</v>
      </c>
      <c r="F36" s="3">
        <f>COUNTIF(RESULTATS_ZNS!E37,"&gt;0")</f>
        <v>0</v>
      </c>
      <c r="G36" s="3">
        <f>COUNTIF(RESULTATS_ZNS!F37,"&gt;0")</f>
        <v>0</v>
      </c>
      <c r="H36" s="3">
        <f>COUNTIF(RESULTATS_ZNS!G37,"&gt;0")</f>
        <v>0</v>
      </c>
      <c r="I36" s="3">
        <f>COUNTIF(RESULTATS_ZNS!H37,"&gt;0")</f>
        <v>0</v>
      </c>
      <c r="J36" s="3">
        <f>COUNTIF(RESULTATS_ZNS!I37,"&gt;0")</f>
        <v>0</v>
      </c>
      <c r="K36" s="3">
        <f>COUNTIF(RESULTATS_ZNS!J37,"&gt;0")</f>
        <v>0</v>
      </c>
      <c r="L36" s="3">
        <f>COUNTIF(RESULTATS_ZNS!K37,"&gt;0")</f>
        <v>0</v>
      </c>
      <c r="M36" s="3">
        <f>COUNTIF(RESULTATS_ZNS!L37,"&gt;0")</f>
        <v>0</v>
      </c>
      <c r="N36" s="3">
        <f>COUNTIF(RESULTATS_ZNS!M37,"&gt;0")</f>
        <v>0</v>
      </c>
      <c r="O36" s="3">
        <f>COUNTIF(RESULTATS_ZNS!N37,"&gt;0")</f>
        <v>0</v>
      </c>
      <c r="P36"/>
    </row>
    <row r="37" spans="1:16" s="27" customFormat="1" x14ac:dyDescent="0.25">
      <c r="A37" s="3" t="s">
        <v>191</v>
      </c>
      <c r="B37" s="46">
        <v>388194.53776500002</v>
      </c>
      <c r="C37" s="46">
        <v>4608003.4486189997</v>
      </c>
      <c r="D37" s="3">
        <v>2</v>
      </c>
      <c r="E37" s="3">
        <f>COUNTIF(RESULTATS_ZNS!D38,"&gt;0")</f>
        <v>0</v>
      </c>
      <c r="F37" s="3">
        <f>COUNTIF(RESULTATS_ZNS!E38,"&gt;0")</f>
        <v>1</v>
      </c>
      <c r="G37" s="3">
        <f>COUNTIF(RESULTATS_ZNS!F38,"&gt;0")</f>
        <v>0</v>
      </c>
      <c r="H37" s="3">
        <f>COUNTIF(RESULTATS_ZNS!G38,"&gt;0")</f>
        <v>0</v>
      </c>
      <c r="I37" s="3">
        <f>COUNTIF(RESULTATS_ZNS!H38,"&gt;0")</f>
        <v>1</v>
      </c>
      <c r="J37" s="3">
        <f>COUNTIF(RESULTATS_ZNS!I38,"&gt;0")</f>
        <v>0</v>
      </c>
      <c r="K37" s="3">
        <f>COUNTIF(RESULTATS_ZNS!J38,"&gt;0")</f>
        <v>0</v>
      </c>
      <c r="L37" s="3">
        <f>COUNTIF(RESULTATS_ZNS!K38,"&gt;0")</f>
        <v>0</v>
      </c>
      <c r="M37" s="3">
        <f>COUNTIF(RESULTATS_ZNS!L38,"&gt;0")</f>
        <v>0</v>
      </c>
      <c r="N37" s="3">
        <f>COUNTIF(RESULTATS_ZNS!M38,"&gt;0")</f>
        <v>0</v>
      </c>
      <c r="O37" s="3">
        <f>COUNTIF(RESULTATS_ZNS!N38,"&gt;0")</f>
        <v>0</v>
      </c>
      <c r="P37"/>
    </row>
    <row r="38" spans="1:16" s="27" customFormat="1" x14ac:dyDescent="0.25">
      <c r="A38" s="3" t="s">
        <v>192</v>
      </c>
      <c r="B38" s="46">
        <v>388200.88806099998</v>
      </c>
      <c r="C38" s="46">
        <v>4608026.6268509999</v>
      </c>
      <c r="D38" s="3">
        <v>2.5</v>
      </c>
      <c r="E38" s="3">
        <f>COUNTIF(RESULTATS_ZNS!D39,"&gt;0")</f>
        <v>0</v>
      </c>
      <c r="F38" s="3">
        <f>COUNTIF(RESULTATS_ZNS!E39,"&gt;0")</f>
        <v>1</v>
      </c>
      <c r="G38" s="3">
        <f>COUNTIF(RESULTATS_ZNS!F39,"&gt;0")</f>
        <v>0</v>
      </c>
      <c r="H38" s="3">
        <f>COUNTIF(RESULTATS_ZNS!G39,"&gt;0")</f>
        <v>0</v>
      </c>
      <c r="I38" s="3">
        <f>COUNTIF(RESULTATS_ZNS!H39,"&gt;0")</f>
        <v>0</v>
      </c>
      <c r="J38" s="3">
        <f>COUNTIF(RESULTATS_ZNS!I39,"&gt;0")</f>
        <v>1</v>
      </c>
      <c r="K38" s="3">
        <f>COUNTIF(RESULTATS_ZNS!J39,"&gt;0")</f>
        <v>0</v>
      </c>
      <c r="L38" s="3">
        <f>COUNTIF(RESULTATS_ZNS!K39,"&gt;0")</f>
        <v>0</v>
      </c>
      <c r="M38" s="3">
        <f>COUNTIF(RESULTATS_ZNS!L39,"&gt;0")</f>
        <v>0</v>
      </c>
      <c r="N38" s="3">
        <f>COUNTIF(RESULTATS_ZNS!M39,"&gt;0")</f>
        <v>0</v>
      </c>
      <c r="O38" s="3">
        <f>COUNTIF(RESULTATS_ZNS!N39,"&gt;0")</f>
        <v>0</v>
      </c>
      <c r="P38"/>
    </row>
    <row r="39" spans="1:16" s="27" customFormat="1" x14ac:dyDescent="0.25">
      <c r="A39" s="3" t="s">
        <v>193</v>
      </c>
      <c r="B39" s="46">
        <v>388205.65078600001</v>
      </c>
      <c r="C39" s="46">
        <v>4608036.7871719999</v>
      </c>
      <c r="D39" s="3">
        <v>3</v>
      </c>
      <c r="E39" s="3">
        <f>COUNTIF(RESULTATS_ZNS!D40,"&gt;0")</f>
        <v>0</v>
      </c>
      <c r="F39" s="3">
        <f>COUNTIF(RESULTATS_ZNS!E40,"&gt;0")</f>
        <v>0</v>
      </c>
      <c r="G39" s="3">
        <f>COUNTIF(RESULTATS_ZNS!F40,"&gt;0")</f>
        <v>0</v>
      </c>
      <c r="H39" s="3">
        <f>COUNTIF(RESULTATS_ZNS!G40,"&gt;0")</f>
        <v>0</v>
      </c>
      <c r="I39" s="3">
        <f>COUNTIF(RESULTATS_ZNS!H40,"&gt;0")</f>
        <v>0</v>
      </c>
      <c r="J39" s="3">
        <f>COUNTIF(RESULTATS_ZNS!I40,"&gt;0")</f>
        <v>0</v>
      </c>
      <c r="K39" s="3">
        <f>COUNTIF(RESULTATS_ZNS!J40,"&gt;0")</f>
        <v>0</v>
      </c>
      <c r="L39" s="3">
        <f>COUNTIF(RESULTATS_ZNS!K40,"&gt;0")</f>
        <v>0</v>
      </c>
      <c r="M39" s="3">
        <f>COUNTIF(RESULTATS_ZNS!L40,"&gt;0")</f>
        <v>0</v>
      </c>
      <c r="N39" s="3">
        <f>COUNTIF(RESULTATS_ZNS!M40,"&gt;0")</f>
        <v>0</v>
      </c>
      <c r="O39" s="3">
        <f>COUNTIF(RESULTATS_ZNS!N40,"&gt;0")</f>
        <v>0</v>
      </c>
      <c r="P39"/>
    </row>
    <row r="40" spans="1:16" s="27" customFormat="1" x14ac:dyDescent="0.25">
      <c r="A40" s="3" t="s">
        <v>194</v>
      </c>
      <c r="B40" s="46">
        <v>388159.29359199997</v>
      </c>
      <c r="C40" s="46">
        <v>4607984.5567800002</v>
      </c>
      <c r="D40" s="3">
        <v>2</v>
      </c>
      <c r="E40" s="3">
        <f>COUNTIF(RESULTATS_ZNS!D41,"&gt;0")</f>
        <v>0</v>
      </c>
      <c r="F40" s="3">
        <f>COUNTIF(RESULTATS_ZNS!E41,"&gt;0")</f>
        <v>1</v>
      </c>
      <c r="G40" s="3">
        <f>COUNTIF(RESULTATS_ZNS!F41,"&gt;0")</f>
        <v>0</v>
      </c>
      <c r="H40" s="3">
        <f>COUNTIF(RESULTATS_ZNS!G41,"&gt;0")</f>
        <v>0</v>
      </c>
      <c r="I40" s="3">
        <f>COUNTIF(RESULTATS_ZNS!H41,"&gt;0")</f>
        <v>1</v>
      </c>
      <c r="J40" s="3">
        <f>COUNTIF(RESULTATS_ZNS!I41,"&gt;0")</f>
        <v>0</v>
      </c>
      <c r="K40" s="3">
        <f>COUNTIF(RESULTATS_ZNS!J41,"&gt;0")</f>
        <v>0</v>
      </c>
      <c r="L40" s="3">
        <f>COUNTIF(RESULTATS_ZNS!K41,"&gt;0")</f>
        <v>0</v>
      </c>
      <c r="M40" s="3">
        <f>COUNTIF(RESULTATS_ZNS!L41,"&gt;0")</f>
        <v>0</v>
      </c>
      <c r="N40" s="3">
        <f>COUNTIF(RESULTATS_ZNS!M41,"&gt;0")</f>
        <v>0</v>
      </c>
      <c r="O40" s="3">
        <f>COUNTIF(RESULTATS_ZNS!N41,"&gt;0")</f>
        <v>0</v>
      </c>
      <c r="P40"/>
    </row>
    <row r="41" spans="1:16" s="27" customFormat="1" x14ac:dyDescent="0.25">
      <c r="A41" s="3" t="s">
        <v>195</v>
      </c>
      <c r="B41" s="46">
        <v>388126.96643299999</v>
      </c>
      <c r="C41" s="46">
        <v>4607977.6770759998</v>
      </c>
      <c r="D41" s="3">
        <v>2</v>
      </c>
      <c r="E41" s="3">
        <f>COUNTIF(RESULTATS_ZNS!D42,"&gt;0")</f>
        <v>0</v>
      </c>
      <c r="F41" s="3">
        <f>COUNTIF(RESULTATS_ZNS!E42,"&gt;0")</f>
        <v>1</v>
      </c>
      <c r="G41" s="3">
        <f>COUNTIF(RESULTATS_ZNS!F42,"&gt;0")</f>
        <v>0</v>
      </c>
      <c r="H41" s="3">
        <f>COUNTIF(RESULTATS_ZNS!G42,"&gt;0")</f>
        <v>0</v>
      </c>
      <c r="I41" s="3">
        <f>COUNTIF(RESULTATS_ZNS!H42,"&gt;0")</f>
        <v>1</v>
      </c>
      <c r="J41" s="3">
        <f>COUNTIF(RESULTATS_ZNS!I42,"&gt;0")</f>
        <v>0</v>
      </c>
      <c r="K41" s="3">
        <f>COUNTIF(RESULTATS_ZNS!J42,"&gt;0")</f>
        <v>0</v>
      </c>
      <c r="L41" s="3">
        <f>COUNTIF(RESULTATS_ZNS!K42,"&gt;0")</f>
        <v>0</v>
      </c>
      <c r="M41" s="3">
        <f>COUNTIF(RESULTATS_ZNS!L42,"&gt;0")</f>
        <v>0</v>
      </c>
      <c r="N41" s="3">
        <f>COUNTIF(RESULTATS_ZNS!M42,"&gt;0")</f>
        <v>0</v>
      </c>
      <c r="O41" s="3">
        <f>COUNTIF(RESULTATS_ZNS!N42,"&gt;0")</f>
        <v>0</v>
      </c>
      <c r="P41"/>
    </row>
    <row r="42" spans="1:16" s="27" customFormat="1" x14ac:dyDescent="0.25">
      <c r="A42" s="3" t="s">
        <v>196</v>
      </c>
      <c r="B42" s="46">
        <v>388098.70112500002</v>
      </c>
      <c r="C42" s="46">
        <v>4607979.6353890002</v>
      </c>
      <c r="D42" s="3">
        <v>1.5</v>
      </c>
      <c r="E42" s="3">
        <f>COUNTIF(RESULTATS_ZNS!D43,"&gt;0")</f>
        <v>0</v>
      </c>
      <c r="F42" s="3">
        <f>COUNTIF(RESULTATS_ZNS!E43,"&gt;0")</f>
        <v>1</v>
      </c>
      <c r="G42" s="3">
        <f>COUNTIF(RESULTATS_ZNS!F43,"&gt;0")</f>
        <v>0</v>
      </c>
      <c r="H42" s="3">
        <f>COUNTIF(RESULTATS_ZNS!G43,"&gt;0")</f>
        <v>0</v>
      </c>
      <c r="I42" s="3">
        <f>COUNTIF(RESULTATS_ZNS!H43,"&gt;0")</f>
        <v>1</v>
      </c>
      <c r="J42" s="3">
        <f>COUNTIF(RESULTATS_ZNS!I43,"&gt;0")</f>
        <v>0</v>
      </c>
      <c r="K42" s="3">
        <f>COUNTIF(RESULTATS_ZNS!J43,"&gt;0")</f>
        <v>0</v>
      </c>
      <c r="L42" s="3">
        <f>COUNTIF(RESULTATS_ZNS!K43,"&gt;0")</f>
        <v>0</v>
      </c>
      <c r="M42" s="3">
        <f>COUNTIF(RESULTATS_ZNS!L43,"&gt;0")</f>
        <v>0</v>
      </c>
      <c r="N42" s="3">
        <f>COUNTIF(RESULTATS_ZNS!M43,"&gt;0")</f>
        <v>0</v>
      </c>
      <c r="O42" s="3">
        <f>COUNTIF(RESULTATS_ZNS!N43,"&gt;0")</f>
        <v>0</v>
      </c>
      <c r="P42"/>
    </row>
    <row r="43" spans="1:16" s="27" customFormat="1" x14ac:dyDescent="0.25">
      <c r="A43" s="3" t="s">
        <v>197</v>
      </c>
      <c r="B43" s="46">
        <v>388166.75520000001</v>
      </c>
      <c r="C43" s="46">
        <v>4607971.8563759997</v>
      </c>
      <c r="D43" s="3">
        <v>2.5</v>
      </c>
      <c r="E43" s="3">
        <f>COUNTIF(RESULTATS_ZNS!D44,"&gt;0")</f>
        <v>0</v>
      </c>
      <c r="F43" s="3">
        <f>COUNTIF(RESULTATS_ZNS!E44,"&gt;0")</f>
        <v>1</v>
      </c>
      <c r="G43" s="3">
        <f>COUNTIF(RESULTATS_ZNS!F44,"&gt;0")</f>
        <v>0</v>
      </c>
      <c r="H43" s="3">
        <f>COUNTIF(RESULTATS_ZNS!G44,"&gt;0")</f>
        <v>0</v>
      </c>
      <c r="I43" s="3">
        <f>COUNTIF(RESULTATS_ZNS!H44,"&gt;0")</f>
        <v>1</v>
      </c>
      <c r="J43" s="3">
        <f>COUNTIF(RESULTATS_ZNS!I44,"&gt;0")</f>
        <v>1</v>
      </c>
      <c r="K43" s="3">
        <f>COUNTIF(RESULTATS_ZNS!J44,"&gt;0")</f>
        <v>1</v>
      </c>
      <c r="L43" s="3">
        <f>COUNTIF(RESULTATS_ZNS!K44,"&gt;0")</f>
        <v>0</v>
      </c>
      <c r="M43" s="3">
        <f>COUNTIF(RESULTATS_ZNS!L44,"&gt;0")</f>
        <v>0</v>
      </c>
      <c r="N43" s="3">
        <f>COUNTIF(RESULTATS_ZNS!M44,"&gt;0")</f>
        <v>1</v>
      </c>
      <c r="O43" s="3">
        <f>COUNTIF(RESULTATS_ZNS!N44,"&gt;0")</f>
        <v>0</v>
      </c>
      <c r="P43"/>
    </row>
    <row r="44" spans="1:16" s="27" customFormat="1" x14ac:dyDescent="0.25">
      <c r="A44" s="3" t="s">
        <v>198</v>
      </c>
      <c r="B44" s="46">
        <v>388166.91396699997</v>
      </c>
      <c r="C44" s="46">
        <v>4607933.4376600003</v>
      </c>
      <c r="D44" s="3">
        <v>1.5</v>
      </c>
      <c r="E44" s="3">
        <f>COUNTIF(RESULTATS_ZNS!D45,"&gt;0")</f>
        <v>1</v>
      </c>
      <c r="F44" s="3">
        <f>COUNTIF(RESULTATS_ZNS!E45,"&gt;0")</f>
        <v>1</v>
      </c>
      <c r="G44" s="3">
        <f>COUNTIF(RESULTATS_ZNS!F45,"&gt;0")</f>
        <v>0</v>
      </c>
      <c r="H44" s="3">
        <f>COUNTIF(RESULTATS_ZNS!G45,"&gt;0")</f>
        <v>0</v>
      </c>
      <c r="I44" s="3">
        <f>COUNTIF(RESULTATS_ZNS!H45,"&gt;0")</f>
        <v>1</v>
      </c>
      <c r="J44" s="3">
        <f>COUNTIF(RESULTATS_ZNS!I45,"&gt;0")</f>
        <v>0</v>
      </c>
      <c r="K44" s="3">
        <f>COUNTIF(RESULTATS_ZNS!J45,"&gt;0")</f>
        <v>0</v>
      </c>
      <c r="L44" s="3">
        <f>COUNTIF(RESULTATS_ZNS!K45,"&gt;0")</f>
        <v>0</v>
      </c>
      <c r="M44" s="3">
        <f>COUNTIF(RESULTATS_ZNS!L45,"&gt;0")</f>
        <v>0</v>
      </c>
      <c r="N44" s="3">
        <f>COUNTIF(RESULTATS_ZNS!M45,"&gt;0")</f>
        <v>0</v>
      </c>
      <c r="O44" s="3">
        <f>COUNTIF(RESULTATS_ZNS!N45,"&gt;0")</f>
        <v>0</v>
      </c>
      <c r="P44"/>
    </row>
    <row r="45" spans="1:16" s="27" customFormat="1" x14ac:dyDescent="0.25">
      <c r="A45" s="3" t="s">
        <v>199</v>
      </c>
      <c r="B45" s="46">
        <v>388159.13484499999</v>
      </c>
      <c r="C45" s="46">
        <v>4607938.6765780002</v>
      </c>
      <c r="D45" s="3">
        <v>2.5</v>
      </c>
      <c r="E45" s="3">
        <f>COUNTIF(RESULTATS_ZNS!D46,"&gt;0")</f>
        <v>0</v>
      </c>
      <c r="F45" s="3">
        <f>COUNTIF(RESULTATS_ZNS!E46,"&gt;0")</f>
        <v>1</v>
      </c>
      <c r="G45" s="3">
        <f>COUNTIF(RESULTATS_ZNS!F46,"&gt;0")</f>
        <v>0</v>
      </c>
      <c r="H45" s="3">
        <f>COUNTIF(RESULTATS_ZNS!G46,"&gt;0")</f>
        <v>0</v>
      </c>
      <c r="I45" s="3">
        <f>COUNTIF(RESULTATS_ZNS!H46,"&gt;0")</f>
        <v>1</v>
      </c>
      <c r="J45" s="3">
        <f>COUNTIF(RESULTATS_ZNS!I46,"&gt;0")</f>
        <v>0</v>
      </c>
      <c r="K45" s="3">
        <f>COUNTIF(RESULTATS_ZNS!J46,"&gt;0")</f>
        <v>1</v>
      </c>
      <c r="L45" s="3">
        <f>COUNTIF(RESULTATS_ZNS!K46,"&gt;0")</f>
        <v>0</v>
      </c>
      <c r="M45" s="3">
        <f>COUNTIF(RESULTATS_ZNS!L46,"&gt;0")</f>
        <v>0</v>
      </c>
      <c r="N45" s="3">
        <f>COUNTIF(RESULTATS_ZNS!M46,"&gt;0")</f>
        <v>1</v>
      </c>
      <c r="O45" s="3">
        <f>COUNTIF(RESULTATS_ZNS!N46,"&gt;0")</f>
        <v>0</v>
      </c>
      <c r="P45"/>
    </row>
    <row r="46" spans="1:16" s="27" customFormat="1" x14ac:dyDescent="0.25">
      <c r="A46" s="3" t="s">
        <v>200</v>
      </c>
      <c r="B46" s="46">
        <v>388176.91568500001</v>
      </c>
      <c r="C46" s="46">
        <v>4607967.093723</v>
      </c>
      <c r="D46" s="3">
        <v>2.5</v>
      </c>
      <c r="E46" s="3">
        <f>COUNTIF(RESULTATS_ZNS!D47,"&gt;0")</f>
        <v>0</v>
      </c>
      <c r="F46" s="3">
        <f>COUNTIF(RESULTATS_ZNS!E47,"&gt;0")</f>
        <v>1</v>
      </c>
      <c r="G46" s="3">
        <f>COUNTIF(RESULTATS_ZNS!F47,"&gt;0")</f>
        <v>0</v>
      </c>
      <c r="H46" s="3">
        <f>COUNTIF(RESULTATS_ZNS!G47,"&gt;0")</f>
        <v>0</v>
      </c>
      <c r="I46" s="3">
        <f>COUNTIF(RESULTATS_ZNS!H47,"&gt;0")</f>
        <v>1</v>
      </c>
      <c r="J46" s="3">
        <f>COUNTIF(RESULTATS_ZNS!I47,"&gt;0")</f>
        <v>0</v>
      </c>
      <c r="K46" s="3">
        <f>COUNTIF(RESULTATS_ZNS!J47,"&gt;0")</f>
        <v>0</v>
      </c>
      <c r="L46" s="3">
        <f>COUNTIF(RESULTATS_ZNS!K47,"&gt;0")</f>
        <v>0</v>
      </c>
      <c r="M46" s="3">
        <f>COUNTIF(RESULTATS_ZNS!L47,"&gt;0")</f>
        <v>0</v>
      </c>
      <c r="N46" s="3">
        <f>COUNTIF(RESULTATS_ZNS!M47,"&gt;0")</f>
        <v>0</v>
      </c>
      <c r="O46" s="3">
        <f>COUNTIF(RESULTATS_ZNS!N47,"&gt;0")</f>
        <v>0</v>
      </c>
      <c r="P46"/>
    </row>
    <row r="47" spans="1:16" s="27" customFormat="1" x14ac:dyDescent="0.25">
      <c r="A47" s="3" t="s">
        <v>201</v>
      </c>
      <c r="B47" s="46">
        <v>388166.75520399999</v>
      </c>
      <c r="C47" s="46">
        <v>4607954.2345690001</v>
      </c>
      <c r="D47" s="3">
        <v>3</v>
      </c>
      <c r="E47" s="3">
        <f>COUNTIF(RESULTATS_ZNS!D48,"&gt;0")</f>
        <v>0</v>
      </c>
      <c r="F47" s="3">
        <f>COUNTIF(RESULTATS_ZNS!E48,"&gt;0")</f>
        <v>1</v>
      </c>
      <c r="G47" s="3">
        <f>COUNTIF(RESULTATS_ZNS!F48,"&gt;0")</f>
        <v>0</v>
      </c>
      <c r="H47" s="3">
        <f>COUNTIF(RESULTATS_ZNS!G48,"&gt;0")</f>
        <v>0</v>
      </c>
      <c r="I47" s="3">
        <f>COUNTIF(RESULTATS_ZNS!H48,"&gt;0")</f>
        <v>1</v>
      </c>
      <c r="J47" s="3">
        <f>COUNTIF(RESULTATS_ZNS!I48,"&gt;0")</f>
        <v>0</v>
      </c>
      <c r="K47" s="3">
        <f>COUNTIF(RESULTATS_ZNS!J48,"&gt;0")</f>
        <v>0</v>
      </c>
      <c r="L47" s="3">
        <f>COUNTIF(RESULTATS_ZNS!K48,"&gt;0")</f>
        <v>0</v>
      </c>
      <c r="M47" s="3">
        <f>COUNTIF(RESULTATS_ZNS!L48,"&gt;0")</f>
        <v>0</v>
      </c>
      <c r="N47" s="3">
        <f>COUNTIF(RESULTATS_ZNS!M48,"&gt;0")</f>
        <v>0</v>
      </c>
      <c r="O47" s="3">
        <f>COUNTIF(RESULTATS_ZNS!N48,"&gt;0")</f>
        <v>0</v>
      </c>
      <c r="P47"/>
    </row>
    <row r="48" spans="1:16" s="27" customFormat="1" x14ac:dyDescent="0.25">
      <c r="A48" s="3" t="s">
        <v>202</v>
      </c>
      <c r="B48" s="46">
        <v>388175.32811599999</v>
      </c>
      <c r="C48" s="46">
        <v>4607938.3590639997</v>
      </c>
      <c r="D48" s="3">
        <v>1.5</v>
      </c>
      <c r="E48" s="3">
        <f>COUNTIF(RESULTATS_ZNS!D49,"&gt;0")</f>
        <v>0</v>
      </c>
      <c r="F48" s="3">
        <f>COUNTIF(RESULTATS_ZNS!E49,"&gt;0")</f>
        <v>1</v>
      </c>
      <c r="G48" s="3">
        <f>COUNTIF(RESULTATS_ZNS!F49,"&gt;0")</f>
        <v>0</v>
      </c>
      <c r="H48" s="3">
        <f>COUNTIF(RESULTATS_ZNS!G49,"&gt;0")</f>
        <v>0</v>
      </c>
      <c r="I48" s="3">
        <f>COUNTIF(RESULTATS_ZNS!H49,"&gt;0")</f>
        <v>1</v>
      </c>
      <c r="J48" s="3">
        <f>COUNTIF(RESULTATS_ZNS!I49,"&gt;0")</f>
        <v>0</v>
      </c>
      <c r="K48" s="3">
        <f>COUNTIF(RESULTATS_ZNS!J49,"&gt;0")</f>
        <v>0</v>
      </c>
      <c r="L48" s="3">
        <f>COUNTIF(RESULTATS_ZNS!K49,"&gt;0")</f>
        <v>0</v>
      </c>
      <c r="M48" s="3">
        <f>COUNTIF(RESULTATS_ZNS!L49,"&gt;0")</f>
        <v>0</v>
      </c>
      <c r="N48" s="3">
        <f>COUNTIF(RESULTATS_ZNS!M49,"&gt;0")</f>
        <v>0</v>
      </c>
      <c r="O48" s="3">
        <f>COUNTIF(RESULTATS_ZNS!N49,"&gt;0")</f>
        <v>0</v>
      </c>
      <c r="P48"/>
    </row>
    <row r="49" spans="1:16" s="27" customFormat="1" x14ac:dyDescent="0.25">
      <c r="A49" s="3" t="s">
        <v>203</v>
      </c>
      <c r="B49" s="46">
        <v>388160.56366699998</v>
      </c>
      <c r="C49" s="46">
        <v>4607926.1349309999</v>
      </c>
      <c r="D49" s="3">
        <v>2.2999999999999998</v>
      </c>
      <c r="E49" s="3">
        <f>COUNTIF(RESULTATS_ZNS!D50,"&gt;0")</f>
        <v>1</v>
      </c>
      <c r="F49" s="3">
        <f>COUNTIF(RESULTATS_ZNS!E50,"&gt;0")</f>
        <v>1</v>
      </c>
      <c r="G49" s="3">
        <f>COUNTIF(RESULTATS_ZNS!F50,"&gt;0")</f>
        <v>0</v>
      </c>
      <c r="H49" s="3">
        <f>COUNTIF(RESULTATS_ZNS!G50,"&gt;0")</f>
        <v>0</v>
      </c>
      <c r="I49" s="3">
        <f>COUNTIF(RESULTATS_ZNS!H50,"&gt;0")</f>
        <v>1</v>
      </c>
      <c r="J49" s="3">
        <f>COUNTIF(RESULTATS_ZNS!I50,"&gt;0")</f>
        <v>0</v>
      </c>
      <c r="K49" s="3">
        <f>COUNTIF(RESULTATS_ZNS!J50,"&gt;0")</f>
        <v>1</v>
      </c>
      <c r="L49" s="3">
        <f>COUNTIF(RESULTATS_ZNS!K50,"&gt;0")</f>
        <v>0</v>
      </c>
      <c r="M49" s="3">
        <f>COUNTIF(RESULTATS_ZNS!L50,"&gt;0")</f>
        <v>0</v>
      </c>
      <c r="N49" s="3">
        <f>COUNTIF(RESULTATS_ZNS!M50,"&gt;0")</f>
        <v>1</v>
      </c>
      <c r="O49" s="3">
        <f>COUNTIF(RESULTATS_ZNS!N50,"&gt;0")</f>
        <v>0</v>
      </c>
      <c r="P49"/>
    </row>
    <row r="50" spans="1:16" s="27" customFormat="1" x14ac:dyDescent="0.25">
      <c r="A50" s="3" t="s">
        <v>204</v>
      </c>
      <c r="B50" s="46">
        <v>388145.00542900001</v>
      </c>
      <c r="C50" s="46">
        <v>4607913.7520430004</v>
      </c>
      <c r="D50" s="3">
        <v>2</v>
      </c>
      <c r="E50" s="3">
        <f>COUNTIF(RESULTATS_ZNS!D51,"&gt;0")</f>
        <v>0</v>
      </c>
      <c r="F50" s="3">
        <f>COUNTIF(RESULTATS_ZNS!E51,"&gt;0")</f>
        <v>0</v>
      </c>
      <c r="G50" s="3">
        <f>COUNTIF(RESULTATS_ZNS!F51,"&gt;0")</f>
        <v>0</v>
      </c>
      <c r="H50" s="3">
        <f>COUNTIF(RESULTATS_ZNS!G51,"&gt;0")</f>
        <v>0</v>
      </c>
      <c r="I50" s="3">
        <f>COUNTIF(RESULTATS_ZNS!H51,"&gt;0")</f>
        <v>0</v>
      </c>
      <c r="J50" s="3">
        <f>COUNTIF(RESULTATS_ZNS!I51,"&gt;0")</f>
        <v>0</v>
      </c>
      <c r="K50" s="3">
        <f>COUNTIF(RESULTATS_ZNS!J51,"&gt;0")</f>
        <v>0</v>
      </c>
      <c r="L50" s="3">
        <f>COUNTIF(RESULTATS_ZNS!K51,"&gt;0")</f>
        <v>0</v>
      </c>
      <c r="M50" s="3">
        <f>COUNTIF(RESULTATS_ZNS!L51,"&gt;0")</f>
        <v>0</v>
      </c>
      <c r="N50" s="3">
        <f>COUNTIF(RESULTATS_ZNS!M51,"&gt;0")</f>
        <v>0</v>
      </c>
      <c r="O50" s="3">
        <f>COUNTIF(RESULTATS_ZNS!N51,"&gt;0")</f>
        <v>0</v>
      </c>
      <c r="P50"/>
    </row>
    <row r="51" spans="1:16" s="27" customFormat="1" x14ac:dyDescent="0.25">
      <c r="A51" s="3" t="s">
        <v>205</v>
      </c>
      <c r="B51" s="46">
        <v>388142.30654700001</v>
      </c>
      <c r="C51" s="46">
        <v>4607928.6750159999</v>
      </c>
      <c r="D51" s="3">
        <v>2.7</v>
      </c>
      <c r="E51" s="3">
        <f>COUNTIF(RESULTATS_ZNS!D52,"&gt;0")</f>
        <v>0</v>
      </c>
      <c r="F51" s="3">
        <f>COUNTIF(RESULTATS_ZNS!E52,"&gt;0")</f>
        <v>0</v>
      </c>
      <c r="G51" s="3">
        <f>COUNTIF(RESULTATS_ZNS!F52,"&gt;0")</f>
        <v>0</v>
      </c>
      <c r="H51" s="3">
        <f>COUNTIF(RESULTATS_ZNS!G52,"&gt;0")</f>
        <v>0</v>
      </c>
      <c r="I51" s="3">
        <f>COUNTIF(RESULTATS_ZNS!H52,"&gt;0")</f>
        <v>0</v>
      </c>
      <c r="J51" s="3">
        <f>COUNTIF(RESULTATS_ZNS!I52,"&gt;0")</f>
        <v>0</v>
      </c>
      <c r="K51" s="3">
        <f>COUNTIF(RESULTATS_ZNS!J52,"&gt;0")</f>
        <v>0</v>
      </c>
      <c r="L51" s="3">
        <f>COUNTIF(RESULTATS_ZNS!K52,"&gt;0")</f>
        <v>0</v>
      </c>
      <c r="M51" s="3">
        <f>COUNTIF(RESULTATS_ZNS!L52,"&gt;0")</f>
        <v>0</v>
      </c>
      <c r="N51" s="3">
        <f>COUNTIF(RESULTATS_ZNS!M52,"&gt;0")</f>
        <v>0</v>
      </c>
      <c r="O51" s="3">
        <f>COUNTIF(RESULTATS_ZNS!N52,"&gt;0")</f>
        <v>0</v>
      </c>
      <c r="P51"/>
    </row>
    <row r="52" spans="1:16" s="27" customFormat="1" x14ac:dyDescent="0.25">
      <c r="A52" s="3" t="s">
        <v>206</v>
      </c>
      <c r="B52" s="46">
        <v>388130.55848800001</v>
      </c>
      <c r="C52" s="46">
        <v>4607928.8337740004</v>
      </c>
      <c r="D52" s="3">
        <v>2.1</v>
      </c>
      <c r="E52" s="3">
        <f>COUNTIF(RESULTATS_ZNS!D53,"&gt;0")</f>
        <v>0</v>
      </c>
      <c r="F52" s="3">
        <f>COUNTIF(RESULTATS_ZNS!E53,"&gt;0")</f>
        <v>1</v>
      </c>
      <c r="G52" s="3">
        <f>COUNTIF(RESULTATS_ZNS!F53,"&gt;0")</f>
        <v>0</v>
      </c>
      <c r="H52" s="3">
        <f>COUNTIF(RESULTATS_ZNS!G53,"&gt;0")</f>
        <v>0</v>
      </c>
      <c r="I52" s="3">
        <f>COUNTIF(RESULTATS_ZNS!H53,"&gt;0")</f>
        <v>1</v>
      </c>
      <c r="J52" s="3">
        <f>COUNTIF(RESULTATS_ZNS!I53,"&gt;0")</f>
        <v>0</v>
      </c>
      <c r="K52" s="3">
        <f>COUNTIF(RESULTATS_ZNS!J53,"&gt;0")</f>
        <v>1</v>
      </c>
      <c r="L52" s="3">
        <f>COUNTIF(RESULTATS_ZNS!K53,"&gt;0")</f>
        <v>0</v>
      </c>
      <c r="M52" s="3">
        <f>COUNTIF(RESULTATS_ZNS!L53,"&gt;0")</f>
        <v>0</v>
      </c>
      <c r="N52" s="3">
        <f>COUNTIF(RESULTATS_ZNS!M53,"&gt;0")</f>
        <v>1</v>
      </c>
      <c r="O52" s="3">
        <f>COUNTIF(RESULTATS_ZNS!N53,"&gt;0")</f>
        <v>0</v>
      </c>
      <c r="P52"/>
    </row>
    <row r="53" spans="1:16" s="27" customFormat="1" x14ac:dyDescent="0.25">
      <c r="A53" s="3" t="s">
        <v>207</v>
      </c>
      <c r="B53" s="46">
        <v>388089.96946599998</v>
      </c>
      <c r="C53" s="46">
        <v>4607951.1917829998</v>
      </c>
      <c r="D53" s="3">
        <v>1.5</v>
      </c>
      <c r="E53" s="3">
        <f>COUNTIF(RESULTATS_ZNS!D54,"&gt;0")</f>
        <v>0</v>
      </c>
      <c r="F53" s="3">
        <f>COUNTIF(RESULTATS_ZNS!E54,"&gt;0")</f>
        <v>1</v>
      </c>
      <c r="G53" s="3">
        <f>COUNTIF(RESULTATS_ZNS!F54,"&gt;0")</f>
        <v>0</v>
      </c>
      <c r="H53" s="3">
        <f>COUNTIF(RESULTATS_ZNS!G54,"&gt;0")</f>
        <v>0</v>
      </c>
      <c r="I53" s="3">
        <f>COUNTIF(RESULTATS_ZNS!H54,"&gt;0")</f>
        <v>1</v>
      </c>
      <c r="J53" s="3">
        <f>COUNTIF(RESULTATS_ZNS!I54,"&gt;0")</f>
        <v>0</v>
      </c>
      <c r="K53" s="3">
        <f>COUNTIF(RESULTATS_ZNS!J54,"&gt;0")</f>
        <v>0</v>
      </c>
      <c r="L53" s="3">
        <f>COUNTIF(RESULTATS_ZNS!K54,"&gt;0")</f>
        <v>0</v>
      </c>
      <c r="M53" s="3">
        <f>COUNTIF(RESULTATS_ZNS!L54,"&gt;0")</f>
        <v>0</v>
      </c>
      <c r="N53" s="3">
        <f>COUNTIF(RESULTATS_ZNS!M54,"&gt;0")</f>
        <v>0</v>
      </c>
      <c r="O53" s="3">
        <f>COUNTIF(RESULTATS_ZNS!N54,"&gt;0")</f>
        <v>0</v>
      </c>
      <c r="P53"/>
    </row>
    <row r="54" spans="1:16" s="27" customFormat="1" x14ac:dyDescent="0.25">
      <c r="A54" s="3" t="s">
        <v>208</v>
      </c>
      <c r="B54" s="46">
        <v>388080.57631400001</v>
      </c>
      <c r="C54" s="46">
        <v>4607937.9622</v>
      </c>
      <c r="D54" s="3">
        <v>1.5</v>
      </c>
      <c r="E54" s="3">
        <f>COUNTIF(RESULTATS_ZNS!D55,"&gt;0")</f>
        <v>0</v>
      </c>
      <c r="F54" s="3">
        <f>COUNTIF(RESULTATS_ZNS!E55,"&gt;0")</f>
        <v>1</v>
      </c>
      <c r="G54" s="3">
        <f>COUNTIF(RESULTATS_ZNS!F55,"&gt;0")</f>
        <v>0</v>
      </c>
      <c r="H54" s="3">
        <f>COUNTIF(RESULTATS_ZNS!G55,"&gt;0")</f>
        <v>0</v>
      </c>
      <c r="I54" s="3">
        <f>COUNTIF(RESULTATS_ZNS!H55,"&gt;0")</f>
        <v>1</v>
      </c>
      <c r="J54" s="3">
        <f>COUNTIF(RESULTATS_ZNS!I55,"&gt;0")</f>
        <v>0</v>
      </c>
      <c r="K54" s="3">
        <f>COUNTIF(RESULTATS_ZNS!J55,"&gt;0")</f>
        <v>0</v>
      </c>
      <c r="L54" s="3">
        <f>COUNTIF(RESULTATS_ZNS!K55,"&gt;0")</f>
        <v>0</v>
      </c>
      <c r="M54" s="3">
        <f>COUNTIF(RESULTATS_ZNS!L55,"&gt;0")</f>
        <v>0</v>
      </c>
      <c r="N54" s="3">
        <f>COUNTIF(RESULTATS_ZNS!M55,"&gt;0")</f>
        <v>0</v>
      </c>
      <c r="O54" s="3">
        <f>COUNTIF(RESULTATS_ZNS!N55,"&gt;0")</f>
        <v>0</v>
      </c>
      <c r="P54"/>
    </row>
    <row r="55" spans="1:16" s="27" customFormat="1" x14ac:dyDescent="0.25">
      <c r="A55" s="3" t="s">
        <v>209</v>
      </c>
      <c r="B55" s="46">
        <v>388071.84465300001</v>
      </c>
      <c r="C55" s="46">
        <v>4607918.7793030003</v>
      </c>
      <c r="D55" s="3">
        <v>0.5</v>
      </c>
      <c r="E55" s="3">
        <f>COUNTIF(RESULTATS_ZNS!D56,"&gt;0")</f>
        <v>0</v>
      </c>
      <c r="F55" s="3">
        <f>COUNTIF(RESULTATS_ZNS!E56,"&gt;0")</f>
        <v>1</v>
      </c>
      <c r="G55" s="3">
        <f>COUNTIF(RESULTATS_ZNS!F56,"&gt;0")</f>
        <v>0</v>
      </c>
      <c r="H55" s="3">
        <f>COUNTIF(RESULTATS_ZNS!G56,"&gt;0")</f>
        <v>0</v>
      </c>
      <c r="I55" s="3">
        <f>COUNTIF(RESULTATS_ZNS!H56,"&gt;0")</f>
        <v>1</v>
      </c>
      <c r="J55" s="3">
        <f>COUNTIF(RESULTATS_ZNS!I56,"&gt;0")</f>
        <v>0</v>
      </c>
      <c r="K55" s="3">
        <f>COUNTIF(RESULTATS_ZNS!J56,"&gt;0")</f>
        <v>0</v>
      </c>
      <c r="L55" s="3">
        <f>COUNTIF(RESULTATS_ZNS!K56,"&gt;0")</f>
        <v>0</v>
      </c>
      <c r="M55" s="3">
        <f>COUNTIF(RESULTATS_ZNS!L56,"&gt;0")</f>
        <v>0</v>
      </c>
      <c r="N55" s="3">
        <f>COUNTIF(RESULTATS_ZNS!M56,"&gt;0")</f>
        <v>0</v>
      </c>
      <c r="O55" s="3">
        <f>COUNTIF(RESULTATS_ZNS!N56,"&gt;0")</f>
        <v>0</v>
      </c>
      <c r="P55"/>
    </row>
    <row r="56" spans="1:16" s="27" customFormat="1" x14ac:dyDescent="0.25">
      <c r="A56" s="3" t="s">
        <v>210</v>
      </c>
      <c r="B56" s="46">
        <v>388076.87197600002</v>
      </c>
      <c r="C56" s="46">
        <v>4607916.9271600004</v>
      </c>
      <c r="D56" s="3">
        <v>1</v>
      </c>
      <c r="E56" s="3">
        <f>COUNTIF(RESULTATS_ZNS!D57,"&gt;0")</f>
        <v>0</v>
      </c>
      <c r="F56" s="3">
        <f>COUNTIF(RESULTATS_ZNS!E57,"&gt;0")</f>
        <v>1</v>
      </c>
      <c r="G56" s="3">
        <f>COUNTIF(RESULTATS_ZNS!F57,"&gt;0")</f>
        <v>0</v>
      </c>
      <c r="H56" s="3">
        <f>COUNTIF(RESULTATS_ZNS!G57,"&gt;0")</f>
        <v>0</v>
      </c>
      <c r="I56" s="3">
        <f>COUNTIF(RESULTATS_ZNS!H57,"&gt;0")</f>
        <v>1</v>
      </c>
      <c r="J56" s="3">
        <f>COUNTIF(RESULTATS_ZNS!I57,"&gt;0")</f>
        <v>0</v>
      </c>
      <c r="K56" s="3">
        <f>COUNTIF(RESULTATS_ZNS!J57,"&gt;0")</f>
        <v>0</v>
      </c>
      <c r="L56" s="3">
        <f>COUNTIF(RESULTATS_ZNS!K57,"&gt;0")</f>
        <v>0</v>
      </c>
      <c r="M56" s="3">
        <f>COUNTIF(RESULTATS_ZNS!L57,"&gt;0")</f>
        <v>0</v>
      </c>
      <c r="N56" s="3">
        <f>COUNTIF(RESULTATS_ZNS!M57,"&gt;0")</f>
        <v>0</v>
      </c>
      <c r="O56" s="3">
        <f>COUNTIF(RESULTATS_ZNS!N57,"&gt;0")</f>
        <v>0</v>
      </c>
      <c r="P56"/>
    </row>
    <row r="57" spans="1:16" s="27" customFormat="1" x14ac:dyDescent="0.25">
      <c r="A57" s="3" t="s">
        <v>211</v>
      </c>
      <c r="B57" s="46">
        <v>388074.09371300001</v>
      </c>
      <c r="C57" s="46">
        <v>4607941.9310769998</v>
      </c>
      <c r="D57" s="3">
        <v>1</v>
      </c>
      <c r="E57" s="3">
        <f>COUNTIF(RESULTATS_ZNS!D58,"&gt;0")</f>
        <v>0</v>
      </c>
      <c r="F57" s="3">
        <f>COUNTIF(RESULTATS_ZNS!E58,"&gt;0")</f>
        <v>1</v>
      </c>
      <c r="G57" s="3">
        <f>COUNTIF(RESULTATS_ZNS!F58,"&gt;0")</f>
        <v>0</v>
      </c>
      <c r="H57" s="3">
        <f>COUNTIF(RESULTATS_ZNS!G58,"&gt;0")</f>
        <v>0</v>
      </c>
      <c r="I57" s="3">
        <f>COUNTIF(RESULTATS_ZNS!H58,"&gt;0")</f>
        <v>1</v>
      </c>
      <c r="J57" s="3">
        <f>COUNTIF(RESULTATS_ZNS!I58,"&gt;0")</f>
        <v>0</v>
      </c>
      <c r="K57" s="3">
        <f>COUNTIF(RESULTATS_ZNS!J58,"&gt;0")</f>
        <v>0</v>
      </c>
      <c r="L57" s="3">
        <f>COUNTIF(RESULTATS_ZNS!K58,"&gt;0")</f>
        <v>0</v>
      </c>
      <c r="M57" s="3">
        <f>COUNTIF(RESULTATS_ZNS!L58,"&gt;0")</f>
        <v>0</v>
      </c>
      <c r="N57" s="3">
        <f>COUNTIF(RESULTATS_ZNS!M58,"&gt;0")</f>
        <v>0</v>
      </c>
      <c r="O57" s="3">
        <f>COUNTIF(RESULTATS_ZNS!N58,"&gt;0")</f>
        <v>0</v>
      </c>
      <c r="P57"/>
    </row>
    <row r="58" spans="1:16" s="27" customFormat="1" x14ac:dyDescent="0.25">
      <c r="A58" s="3" t="s">
        <v>212</v>
      </c>
      <c r="B58" s="46">
        <v>388080.179428</v>
      </c>
      <c r="C58" s="46">
        <v>4607904.4913489996</v>
      </c>
      <c r="D58" s="3">
        <v>0.5</v>
      </c>
      <c r="E58" s="3">
        <f>COUNTIF(RESULTATS_ZNS!D59,"&gt;0")</f>
        <v>0</v>
      </c>
      <c r="F58" s="3">
        <f>COUNTIF(RESULTATS_ZNS!E59,"&gt;0")</f>
        <v>1</v>
      </c>
      <c r="G58" s="3">
        <f>COUNTIF(RESULTATS_ZNS!F59,"&gt;0")</f>
        <v>0</v>
      </c>
      <c r="H58" s="3">
        <f>COUNTIF(RESULTATS_ZNS!G59,"&gt;0")</f>
        <v>0</v>
      </c>
      <c r="I58" s="3">
        <f>COUNTIF(RESULTATS_ZNS!H59,"&gt;0")</f>
        <v>1</v>
      </c>
      <c r="J58" s="3">
        <f>COUNTIF(RESULTATS_ZNS!I59,"&gt;0")</f>
        <v>1</v>
      </c>
      <c r="K58" s="3">
        <f>COUNTIF(RESULTATS_ZNS!J59,"&gt;0")</f>
        <v>0</v>
      </c>
      <c r="L58" s="3">
        <f>COUNTIF(RESULTATS_ZNS!K59,"&gt;0")</f>
        <v>0</v>
      </c>
      <c r="M58" s="3">
        <f>COUNTIF(RESULTATS_ZNS!L59,"&gt;0")</f>
        <v>0</v>
      </c>
      <c r="N58" s="3">
        <f>COUNTIF(RESULTATS_ZNS!M59,"&gt;0")</f>
        <v>0</v>
      </c>
      <c r="O58" s="3">
        <f>COUNTIF(RESULTATS_ZNS!N59,"&gt;0")</f>
        <v>0</v>
      </c>
      <c r="P58"/>
    </row>
    <row r="59" spans="1:16" s="27" customFormat="1" x14ac:dyDescent="0.25">
      <c r="A59" s="3" t="s">
        <v>213</v>
      </c>
      <c r="B59" s="46">
        <v>388091.42475499999</v>
      </c>
      <c r="C59" s="46">
        <v>4607907.4018550003</v>
      </c>
      <c r="D59" s="3">
        <v>1</v>
      </c>
      <c r="E59" s="3">
        <f>COUNTIF(RESULTATS_ZNS!D60,"&gt;0")</f>
        <v>0</v>
      </c>
      <c r="F59" s="3">
        <f>COUNTIF(RESULTATS_ZNS!E60,"&gt;0")</f>
        <v>1</v>
      </c>
      <c r="G59" s="3">
        <f>COUNTIF(RESULTATS_ZNS!F60,"&gt;0")</f>
        <v>1</v>
      </c>
      <c r="H59" s="3">
        <f>COUNTIF(RESULTATS_ZNS!G60,"&gt;0")</f>
        <v>1</v>
      </c>
      <c r="I59" s="3">
        <f>COUNTIF(RESULTATS_ZNS!H60,"&gt;0")</f>
        <v>1</v>
      </c>
      <c r="J59" s="3">
        <f>COUNTIF(RESULTATS_ZNS!I60,"&gt;0")</f>
        <v>0</v>
      </c>
      <c r="K59" s="3">
        <f>COUNTIF(RESULTATS_ZNS!J60,"&gt;0")</f>
        <v>1</v>
      </c>
      <c r="L59" s="3">
        <f>COUNTIF(RESULTATS_ZNS!K60,"&gt;0")</f>
        <v>0</v>
      </c>
      <c r="M59" s="3">
        <f>COUNTIF(RESULTATS_ZNS!L60,"&gt;0")</f>
        <v>1</v>
      </c>
      <c r="N59" s="3">
        <f>COUNTIF(RESULTATS_ZNS!M60,"&gt;0")</f>
        <v>0</v>
      </c>
      <c r="O59" s="3">
        <f>COUNTIF(RESULTATS_ZNS!N60,"&gt;0")</f>
        <v>0</v>
      </c>
      <c r="P59"/>
    </row>
    <row r="60" spans="1:16" s="27" customFormat="1" x14ac:dyDescent="0.25">
      <c r="A60" s="1" t="s">
        <v>214</v>
      </c>
      <c r="B60" s="46">
        <v>388137.46445500001</v>
      </c>
      <c r="C60" s="46">
        <v>4607873.1372180004</v>
      </c>
      <c r="D60" s="3">
        <v>2</v>
      </c>
      <c r="E60" s="3">
        <f>COUNTIF(RESULTATS_ZNS!D61,"&gt;0")</f>
        <v>0</v>
      </c>
      <c r="F60" s="3">
        <f>COUNTIF(RESULTATS_ZNS!E61,"&gt;0")</f>
        <v>1</v>
      </c>
      <c r="G60" s="3">
        <f>COUNTIF(RESULTATS_ZNS!F61,"&gt;0")</f>
        <v>0</v>
      </c>
      <c r="H60" s="3">
        <f>COUNTIF(RESULTATS_ZNS!G61,"&gt;0")</f>
        <v>0</v>
      </c>
      <c r="I60" s="3">
        <f>COUNTIF(RESULTATS_ZNS!H61,"&gt;0")</f>
        <v>1</v>
      </c>
      <c r="J60" s="3">
        <f>COUNTIF(RESULTATS_ZNS!I61,"&gt;0")</f>
        <v>0</v>
      </c>
      <c r="K60" s="3">
        <f>COUNTIF(RESULTATS_ZNS!J61,"&gt;0")</f>
        <v>0</v>
      </c>
      <c r="L60" s="3">
        <f>COUNTIF(RESULTATS_ZNS!K61,"&gt;0")</f>
        <v>0</v>
      </c>
      <c r="M60" s="3">
        <f>COUNTIF(RESULTATS_ZNS!L61,"&gt;0")</f>
        <v>0</v>
      </c>
      <c r="N60" s="3">
        <f>COUNTIF(RESULTATS_ZNS!M61,"&gt;0")</f>
        <v>0</v>
      </c>
      <c r="O60" s="3">
        <f>COUNTIF(RESULTATS_ZNS!N61,"&gt;0")</f>
        <v>0</v>
      </c>
      <c r="P60"/>
    </row>
    <row r="61" spans="1:16" s="27" customFormat="1" x14ac:dyDescent="0.25">
      <c r="A61" s="3" t="s">
        <v>215</v>
      </c>
      <c r="B61" s="46">
        <v>388122.51478299999</v>
      </c>
      <c r="C61" s="46">
        <v>4607883.3240019996</v>
      </c>
      <c r="D61" s="3">
        <v>0.5</v>
      </c>
      <c r="E61" s="3">
        <f>COUNTIF(RESULTATS_ZNS!D62,"&gt;0")</f>
        <v>0</v>
      </c>
      <c r="F61" s="3">
        <f>COUNTIF(RESULTATS_ZNS!E62,"&gt;0")</f>
        <v>1</v>
      </c>
      <c r="G61" s="3">
        <f>COUNTIF(RESULTATS_ZNS!F62,"&gt;0")</f>
        <v>0</v>
      </c>
      <c r="H61" s="3">
        <f>COUNTIF(RESULTATS_ZNS!G62,"&gt;0")</f>
        <v>1</v>
      </c>
      <c r="I61" s="3">
        <f>COUNTIF(RESULTATS_ZNS!H62,"&gt;0")</f>
        <v>1</v>
      </c>
      <c r="J61" s="3">
        <f>COUNTIF(RESULTATS_ZNS!I62,"&gt;0")</f>
        <v>0</v>
      </c>
      <c r="K61" s="3">
        <f>COUNTIF(RESULTATS_ZNS!J62,"&gt;0")</f>
        <v>0</v>
      </c>
      <c r="L61" s="3">
        <f>COUNTIF(RESULTATS_ZNS!K62,"&gt;0")</f>
        <v>0</v>
      </c>
      <c r="M61" s="3">
        <f>COUNTIF(RESULTATS_ZNS!L62,"&gt;0")</f>
        <v>0</v>
      </c>
      <c r="N61" s="3">
        <f>COUNTIF(RESULTATS_ZNS!M62,"&gt;0")</f>
        <v>0</v>
      </c>
      <c r="O61" s="3">
        <f>COUNTIF(RESULTATS_ZNS!N62,"&gt;0")</f>
        <v>0</v>
      </c>
      <c r="P61"/>
    </row>
    <row r="62" spans="1:16" s="27" customFormat="1" x14ac:dyDescent="0.25">
      <c r="A62" s="3" t="s">
        <v>216</v>
      </c>
      <c r="B62" s="46">
        <v>388159.95510399999</v>
      </c>
      <c r="C62" s="46">
        <v>4607894.9660280002</v>
      </c>
      <c r="D62" s="3">
        <v>2.5</v>
      </c>
      <c r="E62" s="3">
        <f>COUNTIF(RESULTATS_ZNS!D63,"&gt;0")</f>
        <v>1</v>
      </c>
      <c r="F62" s="3">
        <f>COUNTIF(RESULTATS_ZNS!E63,"&gt;0")</f>
        <v>1</v>
      </c>
      <c r="G62" s="3">
        <f>COUNTIF(RESULTATS_ZNS!F63,"&gt;0")</f>
        <v>1</v>
      </c>
      <c r="H62" s="3">
        <f>COUNTIF(RESULTATS_ZNS!G63,"&gt;0")</f>
        <v>1</v>
      </c>
      <c r="I62" s="3">
        <f>COUNTIF(RESULTATS_ZNS!H63,"&gt;0")</f>
        <v>1</v>
      </c>
      <c r="J62" s="3">
        <f>COUNTIF(RESULTATS_ZNS!I63,"&gt;0")</f>
        <v>0</v>
      </c>
      <c r="K62" s="3">
        <f>COUNTIF(RESULTATS_ZNS!J63,"&gt;0")</f>
        <v>1</v>
      </c>
      <c r="L62" s="3">
        <f>COUNTIF(RESULTATS_ZNS!K63,"&gt;0")</f>
        <v>0</v>
      </c>
      <c r="M62" s="3">
        <f>COUNTIF(RESULTATS_ZNS!L63,"&gt;0")</f>
        <v>1</v>
      </c>
      <c r="N62" s="3">
        <f>COUNTIF(RESULTATS_ZNS!M63,"&gt;0")</f>
        <v>0</v>
      </c>
      <c r="O62" s="3">
        <f>COUNTIF(RESULTATS_ZNS!N63,"&gt;0")</f>
        <v>0</v>
      </c>
      <c r="P62"/>
    </row>
    <row r="63" spans="1:16" s="27" customFormat="1" x14ac:dyDescent="0.25">
      <c r="A63" s="3" t="s">
        <v>217</v>
      </c>
      <c r="B63" s="46">
        <v>388170.53893699998</v>
      </c>
      <c r="C63" s="46">
        <v>4607909.2539769998</v>
      </c>
      <c r="D63" s="3">
        <v>2</v>
      </c>
      <c r="E63" s="3">
        <f>COUNTIF(RESULTATS_ZNS!D64,"&gt;0")</f>
        <v>1</v>
      </c>
      <c r="F63" s="3">
        <f>COUNTIF(RESULTATS_ZNS!E64,"&gt;0")</f>
        <v>1</v>
      </c>
      <c r="G63" s="3">
        <f>COUNTIF(RESULTATS_ZNS!F64,"&gt;0")</f>
        <v>0</v>
      </c>
      <c r="H63" s="3">
        <f>COUNTIF(RESULTATS_ZNS!G64,"&gt;0")</f>
        <v>1</v>
      </c>
      <c r="I63" s="3">
        <f>COUNTIF(RESULTATS_ZNS!H64,"&gt;0")</f>
        <v>1</v>
      </c>
      <c r="J63" s="3">
        <f>COUNTIF(RESULTATS_ZNS!I64,"&gt;0")</f>
        <v>0</v>
      </c>
      <c r="K63" s="3">
        <f>COUNTIF(RESULTATS_ZNS!J64,"&gt;0")</f>
        <v>0</v>
      </c>
      <c r="L63" s="3">
        <f>COUNTIF(RESULTATS_ZNS!K64,"&gt;0")</f>
        <v>0</v>
      </c>
      <c r="M63" s="3">
        <f>COUNTIF(RESULTATS_ZNS!L64,"&gt;0")</f>
        <v>0</v>
      </c>
      <c r="N63" s="3">
        <f>COUNTIF(RESULTATS_ZNS!M64,"&gt;0")</f>
        <v>0</v>
      </c>
      <c r="O63" s="3">
        <f>COUNTIF(RESULTATS_ZNS!N64,"&gt;0")</f>
        <v>0</v>
      </c>
      <c r="P63"/>
    </row>
    <row r="64" spans="1:16" s="27" customFormat="1" x14ac:dyDescent="0.25">
      <c r="A64" s="3" t="s">
        <v>218</v>
      </c>
      <c r="B64" s="46">
        <v>388128.970921</v>
      </c>
      <c r="C64" s="46">
        <v>4607894.0664240001</v>
      </c>
      <c r="D64" s="3">
        <v>1</v>
      </c>
      <c r="E64" s="3">
        <f>COUNTIF(RESULTATS_ZNS!D65,"&gt;0")</f>
        <v>0</v>
      </c>
      <c r="F64" s="3">
        <f>COUNTIF(RESULTATS_ZNS!E65,"&gt;0")</f>
        <v>1</v>
      </c>
      <c r="G64" s="3">
        <f>COUNTIF(RESULTATS_ZNS!F65,"&gt;0")</f>
        <v>0</v>
      </c>
      <c r="H64" s="3">
        <f>COUNTIF(RESULTATS_ZNS!G65,"&gt;0")</f>
        <v>0</v>
      </c>
      <c r="I64" s="3">
        <f>COUNTIF(RESULTATS_ZNS!H65,"&gt;0")</f>
        <v>1</v>
      </c>
      <c r="J64" s="3">
        <f>COUNTIF(RESULTATS_ZNS!I65,"&gt;0")</f>
        <v>0</v>
      </c>
      <c r="K64" s="3">
        <f>COUNTIF(RESULTATS_ZNS!J65,"&gt;0")</f>
        <v>0</v>
      </c>
      <c r="L64" s="3">
        <f>COUNTIF(RESULTATS_ZNS!K65,"&gt;0")</f>
        <v>0</v>
      </c>
      <c r="M64" s="3">
        <f>COUNTIF(RESULTATS_ZNS!L65,"&gt;0")</f>
        <v>0</v>
      </c>
      <c r="N64" s="3">
        <f>COUNTIF(RESULTATS_ZNS!M65,"&gt;0")</f>
        <v>0</v>
      </c>
      <c r="O64" s="3">
        <f>COUNTIF(RESULTATS_ZNS!N65,"&gt;0")</f>
        <v>0</v>
      </c>
      <c r="P64"/>
    </row>
    <row r="65" spans="1:16" s="27" customFormat="1" x14ac:dyDescent="0.25">
      <c r="A65" s="3" t="s">
        <v>219</v>
      </c>
      <c r="B65" s="46">
        <v>388089.44029</v>
      </c>
      <c r="C65" s="46">
        <v>4607890.4679859998</v>
      </c>
      <c r="D65" s="3">
        <v>0.5</v>
      </c>
      <c r="E65" s="3">
        <f>COUNTIF(RESULTATS_ZNS!D66,"&gt;0")</f>
        <v>0</v>
      </c>
      <c r="F65" s="3">
        <f>COUNTIF(RESULTATS_ZNS!E66,"&gt;0")</f>
        <v>1</v>
      </c>
      <c r="G65" s="3">
        <f>COUNTIF(RESULTATS_ZNS!F66,"&gt;0")</f>
        <v>0</v>
      </c>
      <c r="H65" s="3">
        <f>COUNTIF(RESULTATS_ZNS!G66,"&gt;0")</f>
        <v>1</v>
      </c>
      <c r="I65" s="3">
        <f>COUNTIF(RESULTATS_ZNS!H66,"&gt;0")</f>
        <v>1</v>
      </c>
      <c r="J65" s="3">
        <f>COUNTIF(RESULTATS_ZNS!I66,"&gt;0")</f>
        <v>0</v>
      </c>
      <c r="K65" s="3">
        <f>COUNTIF(RESULTATS_ZNS!J66,"&gt;0")</f>
        <v>0</v>
      </c>
      <c r="L65" s="3">
        <f>COUNTIF(RESULTATS_ZNS!K66,"&gt;0")</f>
        <v>0</v>
      </c>
      <c r="M65" s="3">
        <f>COUNTIF(RESULTATS_ZNS!L66,"&gt;0")</f>
        <v>0</v>
      </c>
      <c r="N65" s="3">
        <f>COUNTIF(RESULTATS_ZNS!M66,"&gt;0")</f>
        <v>0</v>
      </c>
      <c r="O65" s="3">
        <f>COUNTIF(RESULTATS_ZNS!N66,"&gt;0")</f>
        <v>0</v>
      </c>
      <c r="P65"/>
    </row>
    <row r="66" spans="1:16" s="27" customFormat="1" x14ac:dyDescent="0.25">
      <c r="A66" s="3" t="s">
        <v>220</v>
      </c>
      <c r="B66" s="46">
        <v>388100.42102100002</v>
      </c>
      <c r="C66" s="46">
        <v>4607889.4096170003</v>
      </c>
      <c r="D66" s="3">
        <v>1</v>
      </c>
      <c r="E66" s="3">
        <f>COUNTIF(RESULTATS_ZNS!D67,"&gt;0")</f>
        <v>0</v>
      </c>
      <c r="F66" s="3">
        <f>COUNTIF(RESULTATS_ZNS!E67,"&gt;0")</f>
        <v>1</v>
      </c>
      <c r="G66" s="3">
        <f>COUNTIF(RESULTATS_ZNS!F67,"&gt;0")</f>
        <v>0</v>
      </c>
      <c r="H66" s="3">
        <f>COUNTIF(RESULTATS_ZNS!G67,"&gt;0")</f>
        <v>0</v>
      </c>
      <c r="I66" s="3">
        <f>COUNTIF(RESULTATS_ZNS!H67,"&gt;0")</f>
        <v>1</v>
      </c>
      <c r="J66" s="3">
        <f>COUNTIF(RESULTATS_ZNS!I67,"&gt;0")</f>
        <v>0</v>
      </c>
      <c r="K66" s="3">
        <f>COUNTIF(RESULTATS_ZNS!J67,"&gt;0")</f>
        <v>0</v>
      </c>
      <c r="L66" s="3">
        <f>COUNTIF(RESULTATS_ZNS!K67,"&gt;0")</f>
        <v>0</v>
      </c>
      <c r="M66" s="3">
        <f>COUNTIF(RESULTATS_ZNS!L67,"&gt;0")</f>
        <v>0</v>
      </c>
      <c r="N66" s="3">
        <f>COUNTIF(RESULTATS_ZNS!M67,"&gt;0")</f>
        <v>0</v>
      </c>
      <c r="O66" s="3">
        <f>COUNTIF(RESULTATS_ZNS!N67,"&gt;0")</f>
        <v>0</v>
      </c>
      <c r="P66"/>
    </row>
    <row r="67" spans="1:16" s="27" customFormat="1" x14ac:dyDescent="0.25">
      <c r="A67" s="3" t="s">
        <v>221</v>
      </c>
      <c r="B67" s="46">
        <v>388105.97753500001</v>
      </c>
      <c r="C67" s="46">
        <v>4607890.3356860001</v>
      </c>
      <c r="D67" s="3">
        <v>0.5</v>
      </c>
      <c r="E67" s="3">
        <f>COUNTIF(RESULTATS_ZNS!D68,"&gt;0")</f>
        <v>0</v>
      </c>
      <c r="F67" s="3">
        <f>COUNTIF(RESULTATS_ZNS!E68,"&gt;0")</f>
        <v>1</v>
      </c>
      <c r="G67" s="3">
        <f>COUNTIF(RESULTATS_ZNS!F68,"&gt;0")</f>
        <v>0</v>
      </c>
      <c r="H67" s="3">
        <f>COUNTIF(RESULTATS_ZNS!G68,"&gt;0")</f>
        <v>1</v>
      </c>
      <c r="I67" s="3">
        <f>COUNTIF(RESULTATS_ZNS!H68,"&gt;0")</f>
        <v>1</v>
      </c>
      <c r="J67" s="3">
        <f>COUNTIF(RESULTATS_ZNS!I68,"&gt;0")</f>
        <v>0</v>
      </c>
      <c r="K67" s="3">
        <f>COUNTIF(RESULTATS_ZNS!J68,"&gt;0")</f>
        <v>0</v>
      </c>
      <c r="L67" s="3">
        <f>COUNTIF(RESULTATS_ZNS!K68,"&gt;0")</f>
        <v>0</v>
      </c>
      <c r="M67" s="3">
        <f>COUNTIF(RESULTATS_ZNS!L68,"&gt;0")</f>
        <v>0</v>
      </c>
      <c r="N67" s="3">
        <f>COUNTIF(RESULTATS_ZNS!M68,"&gt;0")</f>
        <v>0</v>
      </c>
      <c r="O67" s="3">
        <f>COUNTIF(RESULTATS_ZNS!N68,"&gt;0")</f>
        <v>0</v>
      </c>
      <c r="P67"/>
    </row>
    <row r="68" spans="1:16" s="27" customFormat="1" x14ac:dyDescent="0.25">
      <c r="A68" s="3" t="s">
        <v>222</v>
      </c>
      <c r="B68" s="46">
        <v>388105.97753700003</v>
      </c>
      <c r="C68" s="46">
        <v>4607882.2656389996</v>
      </c>
      <c r="D68" s="3">
        <v>1</v>
      </c>
      <c r="E68" s="3">
        <f>COUNTIF(RESULTATS_ZNS!D69,"&gt;0")</f>
        <v>0</v>
      </c>
      <c r="F68" s="3">
        <f>COUNTIF(RESULTATS_ZNS!E69,"&gt;0")</f>
        <v>1</v>
      </c>
      <c r="G68" s="3">
        <f>COUNTIF(RESULTATS_ZNS!F69,"&gt;0")</f>
        <v>0</v>
      </c>
      <c r="H68" s="3">
        <f>COUNTIF(RESULTATS_ZNS!G69,"&gt;0")</f>
        <v>0</v>
      </c>
      <c r="I68" s="3">
        <f>COUNTIF(RESULTATS_ZNS!H69,"&gt;0")</f>
        <v>1</v>
      </c>
      <c r="J68" s="3">
        <f>COUNTIF(RESULTATS_ZNS!I69,"&gt;0")</f>
        <v>0</v>
      </c>
      <c r="K68" s="3">
        <f>COUNTIF(RESULTATS_ZNS!J69,"&gt;0")</f>
        <v>0</v>
      </c>
      <c r="L68" s="3">
        <f>COUNTIF(RESULTATS_ZNS!K69,"&gt;0")</f>
        <v>0</v>
      </c>
      <c r="M68" s="3">
        <f>COUNTIF(RESULTATS_ZNS!L69,"&gt;0")</f>
        <v>0</v>
      </c>
      <c r="N68" s="3">
        <f>COUNTIF(RESULTATS_ZNS!M69,"&gt;0")</f>
        <v>0</v>
      </c>
      <c r="O68" s="3">
        <f>COUNTIF(RESULTATS_ZNS!N69,"&gt;0")</f>
        <v>0</v>
      </c>
      <c r="P68"/>
    </row>
    <row r="69" spans="1:16" s="27" customFormat="1" x14ac:dyDescent="0.25">
      <c r="A69" s="3" t="s">
        <v>223</v>
      </c>
      <c r="B69" s="46">
        <v>388115.50299000001</v>
      </c>
      <c r="C69" s="46">
        <v>4607885.5730330003</v>
      </c>
      <c r="D69" s="3">
        <v>1</v>
      </c>
      <c r="E69" s="3">
        <f>COUNTIF(RESULTATS_ZNS!D70,"&gt;0")</f>
        <v>0</v>
      </c>
      <c r="F69" s="3">
        <f>COUNTIF(RESULTATS_ZNS!E70,"&gt;0")</f>
        <v>1</v>
      </c>
      <c r="G69" s="3">
        <f>COUNTIF(RESULTATS_ZNS!F70,"&gt;0")</f>
        <v>0</v>
      </c>
      <c r="H69" s="3">
        <f>COUNTIF(RESULTATS_ZNS!G70,"&gt;0")</f>
        <v>0</v>
      </c>
      <c r="I69" s="3">
        <f>COUNTIF(RESULTATS_ZNS!H70,"&gt;0")</f>
        <v>1</v>
      </c>
      <c r="J69" s="3">
        <f>COUNTIF(RESULTATS_ZNS!I70,"&gt;0")</f>
        <v>0</v>
      </c>
      <c r="K69" s="3">
        <f>COUNTIF(RESULTATS_ZNS!J70,"&gt;0")</f>
        <v>0</v>
      </c>
      <c r="L69" s="3">
        <f>COUNTIF(RESULTATS_ZNS!K70,"&gt;0")</f>
        <v>0</v>
      </c>
      <c r="M69" s="3">
        <f>COUNTIF(RESULTATS_ZNS!L70,"&gt;0")</f>
        <v>0</v>
      </c>
      <c r="N69" s="3">
        <f>COUNTIF(RESULTATS_ZNS!M70,"&gt;0")</f>
        <v>0</v>
      </c>
      <c r="O69" s="3">
        <f>COUNTIF(RESULTATS_ZNS!N70,"&gt;0")</f>
        <v>0</v>
      </c>
      <c r="P69"/>
    </row>
    <row r="70" spans="1:16" s="27" customFormat="1" x14ac:dyDescent="0.25">
      <c r="A70" s="3" t="s">
        <v>224</v>
      </c>
      <c r="B70" s="46">
        <v>388119.60423</v>
      </c>
      <c r="C70" s="46">
        <v>4607873.5341100004</v>
      </c>
      <c r="D70" s="3">
        <v>0.5</v>
      </c>
      <c r="E70" s="3">
        <f>COUNTIF(RESULTATS_ZNS!D71,"&gt;0")</f>
        <v>0</v>
      </c>
      <c r="F70" s="3">
        <f>COUNTIF(RESULTATS_ZNS!E71,"&gt;0")</f>
        <v>1</v>
      </c>
      <c r="G70" s="3">
        <f>COUNTIF(RESULTATS_ZNS!F71,"&gt;0")</f>
        <v>0</v>
      </c>
      <c r="H70" s="3">
        <f>COUNTIF(RESULTATS_ZNS!G71,"&gt;0")</f>
        <v>0</v>
      </c>
      <c r="I70" s="3">
        <f>COUNTIF(RESULTATS_ZNS!H71,"&gt;0")</f>
        <v>1</v>
      </c>
      <c r="J70" s="3">
        <f>COUNTIF(RESULTATS_ZNS!I71,"&gt;0")</f>
        <v>0</v>
      </c>
      <c r="K70" s="3">
        <f>COUNTIF(RESULTATS_ZNS!J71,"&gt;0")</f>
        <v>0</v>
      </c>
      <c r="L70" s="3">
        <f>COUNTIF(RESULTATS_ZNS!K71,"&gt;0")</f>
        <v>0</v>
      </c>
      <c r="M70" s="3">
        <f>COUNTIF(RESULTATS_ZNS!L71,"&gt;0")</f>
        <v>0</v>
      </c>
      <c r="N70" s="3">
        <f>COUNTIF(RESULTATS_ZNS!M71,"&gt;0")</f>
        <v>0</v>
      </c>
      <c r="O70" s="3">
        <f>COUNTIF(RESULTATS_ZNS!N71,"&gt;0")</f>
        <v>0</v>
      </c>
      <c r="P70"/>
    </row>
    <row r="71" spans="1:16" s="27" customFormat="1" x14ac:dyDescent="0.25">
      <c r="A71" s="3" t="s">
        <v>225</v>
      </c>
      <c r="B71" s="46">
        <v>388146.59301200003</v>
      </c>
      <c r="C71" s="46">
        <v>4607884.2500670003</v>
      </c>
      <c r="D71" s="3">
        <v>2.5</v>
      </c>
      <c r="E71" s="3">
        <f>COUNTIF(RESULTATS_ZNS!D72,"&gt;0")</f>
        <v>0</v>
      </c>
      <c r="F71" s="3">
        <f>COUNTIF(RESULTATS_ZNS!E72,"&gt;0")</f>
        <v>1</v>
      </c>
      <c r="G71" s="3">
        <f>COUNTIF(RESULTATS_ZNS!F72,"&gt;0")</f>
        <v>0</v>
      </c>
      <c r="H71" s="3">
        <f>COUNTIF(RESULTATS_ZNS!G72,"&gt;0")</f>
        <v>1</v>
      </c>
      <c r="I71" s="3">
        <f>COUNTIF(RESULTATS_ZNS!H72,"&gt;0")</f>
        <v>1</v>
      </c>
      <c r="J71" s="3">
        <f>COUNTIF(RESULTATS_ZNS!I72,"&gt;0")</f>
        <v>0</v>
      </c>
      <c r="K71" s="3">
        <f>COUNTIF(RESULTATS_ZNS!J72,"&gt;0")</f>
        <v>0</v>
      </c>
      <c r="L71" s="3">
        <f>COUNTIF(RESULTATS_ZNS!K72,"&gt;0")</f>
        <v>0</v>
      </c>
      <c r="M71" s="3">
        <f>COUNTIF(RESULTATS_ZNS!L72,"&gt;0")</f>
        <v>0</v>
      </c>
      <c r="N71" s="3">
        <f>COUNTIF(RESULTATS_ZNS!M72,"&gt;0")</f>
        <v>0</v>
      </c>
      <c r="O71" s="3">
        <f>COUNTIF(RESULTATS_ZNS!N72,"&gt;0")</f>
        <v>0</v>
      </c>
      <c r="P71"/>
    </row>
    <row r="72" spans="1:16" s="27" customFormat="1" x14ac:dyDescent="0.25">
      <c r="A72" s="3" t="s">
        <v>226</v>
      </c>
      <c r="B72" s="46">
        <v>388124.52570499998</v>
      </c>
      <c r="C72" s="46">
        <v>4607909.1481520003</v>
      </c>
      <c r="D72" s="3">
        <v>1</v>
      </c>
      <c r="E72" s="3">
        <f>COUNTIF(RESULTATS_ZNS!D73,"&gt;0")</f>
        <v>0</v>
      </c>
      <c r="F72" s="3">
        <f>COUNTIF(RESULTATS_ZNS!E73,"&gt;0")</f>
        <v>1</v>
      </c>
      <c r="G72" s="3">
        <f>COUNTIF(RESULTATS_ZNS!F73,"&gt;0")</f>
        <v>0</v>
      </c>
      <c r="H72" s="3">
        <f>COUNTIF(RESULTATS_ZNS!G73,"&gt;0")</f>
        <v>0</v>
      </c>
      <c r="I72" s="3">
        <f>COUNTIF(RESULTATS_ZNS!H73,"&gt;0")</f>
        <v>1</v>
      </c>
      <c r="J72" s="3">
        <f>COUNTIF(RESULTATS_ZNS!I73,"&gt;0")</f>
        <v>0</v>
      </c>
      <c r="K72" s="3">
        <f>COUNTIF(RESULTATS_ZNS!J73,"&gt;0")</f>
        <v>0</v>
      </c>
      <c r="L72" s="3">
        <f>COUNTIF(RESULTATS_ZNS!K73,"&gt;0")</f>
        <v>0</v>
      </c>
      <c r="M72" s="3">
        <f>COUNTIF(RESULTATS_ZNS!L73,"&gt;0")</f>
        <v>0</v>
      </c>
      <c r="N72" s="3">
        <f>COUNTIF(RESULTATS_ZNS!M73,"&gt;0")</f>
        <v>0</v>
      </c>
      <c r="O72" s="3">
        <f>COUNTIF(RESULTATS_ZNS!N73,"&gt;0")</f>
        <v>0</v>
      </c>
      <c r="P72"/>
    </row>
    <row r="73" spans="1:16" s="27" customFormat="1" x14ac:dyDescent="0.25">
      <c r="A73" s="3" t="s">
        <v>227</v>
      </c>
      <c r="B73" s="46">
        <v>388121.98558899999</v>
      </c>
      <c r="C73" s="46">
        <v>4607892.0555290002</v>
      </c>
      <c r="D73" s="3">
        <v>0.5</v>
      </c>
      <c r="E73" s="3">
        <f>COUNTIF(RESULTATS_ZNS!D74,"&gt;0")</f>
        <v>0</v>
      </c>
      <c r="F73" s="3">
        <f>COUNTIF(RESULTATS_ZNS!E74,"&gt;0")</f>
        <v>1</v>
      </c>
      <c r="G73" s="3">
        <f>COUNTIF(RESULTATS_ZNS!F74,"&gt;0")</f>
        <v>0</v>
      </c>
      <c r="H73" s="3">
        <f>COUNTIF(RESULTATS_ZNS!G74,"&gt;0")</f>
        <v>0</v>
      </c>
      <c r="I73" s="3">
        <f>COUNTIF(RESULTATS_ZNS!H74,"&gt;0")</f>
        <v>1</v>
      </c>
      <c r="J73" s="3">
        <f>COUNTIF(RESULTATS_ZNS!I74,"&gt;0")</f>
        <v>1</v>
      </c>
      <c r="K73" s="3">
        <f>COUNTIF(RESULTATS_ZNS!J74,"&gt;0")</f>
        <v>0</v>
      </c>
      <c r="L73" s="3">
        <f>COUNTIF(RESULTATS_ZNS!K74,"&gt;0")</f>
        <v>0</v>
      </c>
      <c r="M73" s="3">
        <f>COUNTIF(RESULTATS_ZNS!L74,"&gt;0")</f>
        <v>0</v>
      </c>
      <c r="N73" s="3">
        <f>COUNTIF(RESULTATS_ZNS!M74,"&gt;0")</f>
        <v>0</v>
      </c>
      <c r="O73" s="3">
        <f>COUNTIF(RESULTATS_ZNS!N74,"&gt;0")</f>
        <v>0</v>
      </c>
      <c r="P73"/>
    </row>
    <row r="74" spans="1:16" s="27" customFormat="1" x14ac:dyDescent="0.25">
      <c r="A74" s="3" t="s">
        <v>228</v>
      </c>
      <c r="B74" s="46">
        <v>388071.31546399998</v>
      </c>
      <c r="C74" s="46">
        <v>4607905.946606</v>
      </c>
      <c r="D74" s="3">
        <v>0.5</v>
      </c>
      <c r="E74" s="3">
        <f>COUNTIF(RESULTATS_ZNS!D75,"&gt;0")</f>
        <v>0</v>
      </c>
      <c r="F74" s="3">
        <f>COUNTIF(RESULTATS_ZNS!E75,"&gt;0")</f>
        <v>1</v>
      </c>
      <c r="G74" s="3">
        <f>COUNTIF(RESULTATS_ZNS!F75,"&gt;0")</f>
        <v>0</v>
      </c>
      <c r="H74" s="3">
        <f>COUNTIF(RESULTATS_ZNS!G75,"&gt;0")</f>
        <v>0</v>
      </c>
      <c r="I74" s="3">
        <f>COUNTIF(RESULTATS_ZNS!H75,"&gt;0")</f>
        <v>1</v>
      </c>
      <c r="J74" s="3">
        <f>COUNTIF(RESULTATS_ZNS!I75,"&gt;0")</f>
        <v>0</v>
      </c>
      <c r="K74" s="3">
        <f>COUNTIF(RESULTATS_ZNS!J75,"&gt;0")</f>
        <v>0</v>
      </c>
      <c r="L74" s="3">
        <f>COUNTIF(RESULTATS_ZNS!K75,"&gt;0")</f>
        <v>0</v>
      </c>
      <c r="M74" s="3">
        <f>COUNTIF(RESULTATS_ZNS!L75,"&gt;0")</f>
        <v>0</v>
      </c>
      <c r="N74" s="3">
        <f>COUNTIF(RESULTATS_ZNS!M75,"&gt;0")</f>
        <v>0</v>
      </c>
      <c r="O74" s="3">
        <f>COUNTIF(RESULTATS_ZNS!N75,"&gt;0")</f>
        <v>0</v>
      </c>
      <c r="P74"/>
    </row>
    <row r="75" spans="1:16" s="27" customFormat="1" x14ac:dyDescent="0.25">
      <c r="A75" s="3" t="s">
        <v>229</v>
      </c>
      <c r="B75" s="46">
        <v>388173.74054700002</v>
      </c>
      <c r="C75" s="46">
        <v>4607913.2757710004</v>
      </c>
      <c r="D75" s="3">
        <v>4</v>
      </c>
      <c r="E75" s="3">
        <f>COUNTIF(RESULTATS_ZNS!D76,"&gt;0")</f>
        <v>1</v>
      </c>
      <c r="F75" s="3">
        <f>COUNTIF(RESULTATS_ZNS!E76,"&gt;0")</f>
        <v>1</v>
      </c>
      <c r="G75" s="3">
        <f>COUNTIF(RESULTATS_ZNS!F76,"&gt;0")</f>
        <v>1</v>
      </c>
      <c r="H75" s="3">
        <f>COUNTIF(RESULTATS_ZNS!G76,"&gt;0")</f>
        <v>1</v>
      </c>
      <c r="I75" s="3">
        <f>COUNTIF(RESULTATS_ZNS!H76,"&gt;0")</f>
        <v>1</v>
      </c>
      <c r="J75" s="3">
        <f>COUNTIF(RESULTATS_ZNS!I76,"&gt;0")</f>
        <v>1</v>
      </c>
      <c r="K75" s="3">
        <f>COUNTIF(RESULTATS_ZNS!J76,"&gt;0")</f>
        <v>1</v>
      </c>
      <c r="L75" s="3">
        <f>COUNTIF(RESULTATS_ZNS!K76,"&gt;0")</f>
        <v>0</v>
      </c>
      <c r="M75" s="3">
        <f>COUNTIF(RESULTATS_ZNS!L76,"&gt;0")</f>
        <v>1</v>
      </c>
      <c r="N75" s="3">
        <f>COUNTIF(RESULTATS_ZNS!M76,"&gt;0")</f>
        <v>0</v>
      </c>
      <c r="O75" s="3">
        <f>COUNTIF(RESULTATS_ZNS!N76,"&gt;0")</f>
        <v>0</v>
      </c>
      <c r="P75"/>
    </row>
    <row r="76" spans="1:16" s="27" customFormat="1" x14ac:dyDescent="0.25">
      <c r="A76" s="4" t="s">
        <v>230</v>
      </c>
      <c r="B76" s="46">
        <v>388196.95881400001</v>
      </c>
      <c r="C76" s="46">
        <v>4608017.5381270004</v>
      </c>
      <c r="D76" s="4">
        <v>4.5</v>
      </c>
      <c r="E76" s="3">
        <f>COUNTIF(RESULTATS_ZNS!D77,"&gt;0")</f>
        <v>0</v>
      </c>
      <c r="F76" s="3">
        <f>COUNTIF(RESULTATS_ZNS!E77,"&gt;0")</f>
        <v>1</v>
      </c>
      <c r="G76" s="3">
        <f>COUNTIF(RESULTATS_ZNS!F77,"&gt;0")</f>
        <v>0</v>
      </c>
      <c r="H76" s="3">
        <f>COUNTIF(RESULTATS_ZNS!G77,"&gt;0")</f>
        <v>1</v>
      </c>
      <c r="I76" s="3">
        <f>COUNTIF(RESULTATS_ZNS!H77,"&gt;0")</f>
        <v>1</v>
      </c>
      <c r="J76" s="3">
        <f>COUNTIF(RESULTATS_ZNS!I77,"&gt;0")</f>
        <v>0</v>
      </c>
      <c r="K76" s="3">
        <f>COUNTIF(RESULTATS_ZNS!J77,"&gt;0")</f>
        <v>0</v>
      </c>
      <c r="L76" s="3">
        <f>COUNTIF(RESULTATS_ZNS!K77,"&gt;0")</f>
        <v>0</v>
      </c>
      <c r="M76" s="3">
        <f>COUNTIF(RESULTATS_ZNS!L77,"&gt;0")</f>
        <v>0</v>
      </c>
      <c r="N76" s="3">
        <f>COUNTIF(RESULTATS_ZNS!M77,"&gt;0")</f>
        <v>0</v>
      </c>
      <c r="O76" s="3">
        <f>COUNTIF(RESULTATS_ZNS!N77,"&gt;0")</f>
        <v>0</v>
      </c>
      <c r="P76"/>
    </row>
    <row r="77" spans="1:16" s="27" customFormat="1" x14ac:dyDescent="0.25">
      <c r="A77" s="4" t="s">
        <v>237</v>
      </c>
      <c r="B77" s="46">
        <v>388196.95199999999</v>
      </c>
      <c r="C77" s="46">
        <v>4608012.9220000003</v>
      </c>
      <c r="D77" s="5">
        <v>9999</v>
      </c>
      <c r="E77" s="3">
        <f>COUNTIF(RESULTATS_ZNS!D78,"&gt;0")</f>
        <v>0</v>
      </c>
      <c r="F77" s="3">
        <f>COUNTIF(RESULTATS_ZNS!E78,"&gt;0")</f>
        <v>1</v>
      </c>
      <c r="G77" s="3">
        <f>COUNTIF(RESULTATS_ZNS!F78,"&gt;0")</f>
        <v>0</v>
      </c>
      <c r="H77" s="3">
        <f>COUNTIF(RESULTATS_ZNS!G78,"&gt;0")</f>
        <v>0</v>
      </c>
      <c r="I77" s="3">
        <f>COUNTIF(RESULTATS_ZNS!H78,"&gt;0")</f>
        <v>1</v>
      </c>
      <c r="J77" s="3">
        <f>COUNTIF(RESULTATS_ZNS!I78,"&gt;0")</f>
        <v>0</v>
      </c>
      <c r="K77" s="3">
        <f>COUNTIF(RESULTATS_ZNS!J78,"&gt;0")</f>
        <v>0</v>
      </c>
      <c r="L77" s="3">
        <f>COUNTIF(RESULTATS_ZNS!K78,"&gt;0")</f>
        <v>0</v>
      </c>
      <c r="M77" s="3">
        <f>COUNTIF(RESULTATS_ZNS!L78,"&gt;0")</f>
        <v>0</v>
      </c>
      <c r="N77" s="3">
        <f>COUNTIF(RESULTATS_ZNS!M78,"&gt;0")</f>
        <v>0</v>
      </c>
      <c r="O77" s="3">
        <f>COUNTIF(RESULTATS_ZNS!N78,"&gt;0")</f>
        <v>0</v>
      </c>
      <c r="P77"/>
    </row>
    <row r="78" spans="1:16" s="27" customFormat="1" x14ac:dyDescent="0.25">
      <c r="A78" s="4" t="s">
        <v>231</v>
      </c>
      <c r="B78" s="46">
        <v>388176.277</v>
      </c>
      <c r="C78" s="46">
        <v>4607860.3420000002</v>
      </c>
      <c r="D78" s="5">
        <v>1.1000000000000001</v>
      </c>
      <c r="E78" s="3">
        <f>COUNTIF(RESULTATS_ZNS!D79,"&gt;0")</f>
        <v>0</v>
      </c>
      <c r="F78" s="3">
        <f>COUNTIF(RESULTATS_ZNS!E79,"&gt;0")</f>
        <v>1</v>
      </c>
      <c r="G78" s="3">
        <f>COUNTIF(RESULTATS_ZNS!F79,"&gt;0")</f>
        <v>0</v>
      </c>
      <c r="H78" s="3">
        <f>COUNTIF(RESULTATS_ZNS!G79,"&gt;0")</f>
        <v>0</v>
      </c>
      <c r="I78" s="3">
        <f>COUNTIF(RESULTATS_ZNS!H79,"&gt;0")</f>
        <v>1</v>
      </c>
      <c r="J78" s="3">
        <f>COUNTIF(RESULTATS_ZNS!I79,"&gt;0")</f>
        <v>0</v>
      </c>
      <c r="K78" s="3">
        <f>COUNTIF(RESULTATS_ZNS!J79,"&gt;0")</f>
        <v>1</v>
      </c>
      <c r="L78" s="3">
        <f>COUNTIF(RESULTATS_ZNS!K79,"&gt;0")</f>
        <v>0</v>
      </c>
      <c r="M78" s="3">
        <f>COUNTIF(RESULTATS_ZNS!L79,"&gt;0")</f>
        <v>0</v>
      </c>
      <c r="N78" s="3">
        <f>COUNTIF(RESULTATS_ZNS!M79,"&gt;0")</f>
        <v>1</v>
      </c>
      <c r="O78" s="3">
        <f>COUNTIF(RESULTATS_ZNS!N79,"&gt;0")</f>
        <v>0</v>
      </c>
      <c r="P78"/>
    </row>
    <row r="79" spans="1:16" s="27" customFormat="1" x14ac:dyDescent="0.25">
      <c r="A79" s="4" t="s">
        <v>232</v>
      </c>
      <c r="B79" s="46">
        <v>388174.66399999999</v>
      </c>
      <c r="C79" s="46">
        <v>4607908.0719999997</v>
      </c>
      <c r="D79" s="4">
        <v>9999</v>
      </c>
      <c r="E79" s="3">
        <f>COUNTIF(RESULTATS_ZNS!D80,"&gt;0")</f>
        <v>0</v>
      </c>
      <c r="F79" s="3">
        <f>COUNTIF(RESULTATS_ZNS!E80,"&gt;0")</f>
        <v>1</v>
      </c>
      <c r="G79" s="3">
        <f>COUNTIF(RESULTATS_ZNS!F80,"&gt;0")</f>
        <v>1</v>
      </c>
      <c r="H79" s="3">
        <f>COUNTIF(RESULTATS_ZNS!G80,"&gt;0")</f>
        <v>1</v>
      </c>
      <c r="I79" s="3">
        <f>COUNTIF(RESULTATS_ZNS!H80,"&gt;0")</f>
        <v>1</v>
      </c>
      <c r="J79" s="3">
        <f>COUNTIF(RESULTATS_ZNS!I80,"&gt;0")</f>
        <v>1</v>
      </c>
      <c r="K79" s="3">
        <f>COUNTIF(RESULTATS_ZNS!J80,"&gt;0")</f>
        <v>1</v>
      </c>
      <c r="L79" s="3">
        <f>COUNTIF(RESULTATS_ZNS!K80,"&gt;0")</f>
        <v>0</v>
      </c>
      <c r="M79" s="3">
        <f>COUNTIF(RESULTATS_ZNS!L80,"&gt;0")</f>
        <v>1</v>
      </c>
      <c r="N79" s="3">
        <f>COUNTIF(RESULTATS_ZNS!M80,"&gt;0")</f>
        <v>0</v>
      </c>
      <c r="O79" s="3">
        <f>COUNTIF(RESULTATS_ZNS!N80,"&gt;0")</f>
        <v>0</v>
      </c>
      <c r="P79"/>
    </row>
    <row r="80" spans="1:16" s="27" customFormat="1" x14ac:dyDescent="0.25">
      <c r="A80" s="4" t="s">
        <v>233</v>
      </c>
      <c r="B80" s="46">
        <v>388225.12199999997</v>
      </c>
      <c r="C80" s="46">
        <v>4607991.0650000004</v>
      </c>
      <c r="D80" s="4">
        <v>4.5</v>
      </c>
      <c r="E80" s="3">
        <f>COUNTIF(RESULTATS_ZNS!D81,"&gt;0")</f>
        <v>0</v>
      </c>
      <c r="F80" s="3">
        <f>COUNTIF(RESULTATS_ZNS!E81,"&gt;0")</f>
        <v>1</v>
      </c>
      <c r="G80" s="3">
        <f>COUNTIF(RESULTATS_ZNS!F81,"&gt;0")</f>
        <v>0</v>
      </c>
      <c r="H80" s="3">
        <f>COUNTIF(RESULTATS_ZNS!G81,"&gt;0")</f>
        <v>0</v>
      </c>
      <c r="I80" s="3">
        <f>COUNTIF(RESULTATS_ZNS!H81,"&gt;0")</f>
        <v>1</v>
      </c>
      <c r="J80" s="3">
        <f>COUNTIF(RESULTATS_ZNS!I81,"&gt;0")</f>
        <v>0</v>
      </c>
      <c r="K80" s="3">
        <f>COUNTIF(RESULTATS_ZNS!J81,"&gt;0")</f>
        <v>1</v>
      </c>
      <c r="L80" s="3">
        <f>COUNTIF(RESULTATS_ZNS!K81,"&gt;0")</f>
        <v>0</v>
      </c>
      <c r="M80" s="3">
        <f>COUNTIF(RESULTATS_ZNS!L81,"&gt;0")</f>
        <v>0</v>
      </c>
      <c r="N80" s="3">
        <f>COUNTIF(RESULTATS_ZNS!M81,"&gt;0")</f>
        <v>1</v>
      </c>
      <c r="O80" s="3">
        <f>COUNTIF(RESULTATS_ZNS!N81,"&gt;0")</f>
        <v>0</v>
      </c>
      <c r="P80"/>
    </row>
    <row r="81" spans="1:16" s="27" customFormat="1" x14ac:dyDescent="0.25">
      <c r="A81" s="4" t="s">
        <v>234</v>
      </c>
      <c r="B81" s="46">
        <v>388222.93400000001</v>
      </c>
      <c r="C81" s="46">
        <v>4607933.074</v>
      </c>
      <c r="D81" s="4">
        <v>1.8</v>
      </c>
      <c r="E81" s="3">
        <f>COUNTIF(RESULTATS_ZNS!D82,"&gt;0")</f>
        <v>0</v>
      </c>
      <c r="F81" s="3">
        <f>COUNTIF(RESULTATS_ZNS!E82,"&gt;0")</f>
        <v>1</v>
      </c>
      <c r="G81" s="3">
        <f>COUNTIF(RESULTATS_ZNS!F82,"&gt;0")</f>
        <v>0</v>
      </c>
      <c r="H81" s="3">
        <f>COUNTIF(RESULTATS_ZNS!G82,"&gt;0")</f>
        <v>0</v>
      </c>
      <c r="I81" s="3">
        <f>COUNTIF(RESULTATS_ZNS!H82,"&gt;0")</f>
        <v>1</v>
      </c>
      <c r="J81" s="3">
        <f>COUNTIF(RESULTATS_ZNS!I82,"&gt;0")</f>
        <v>0</v>
      </c>
      <c r="K81" s="3">
        <f>COUNTIF(RESULTATS_ZNS!J82,"&gt;0")</f>
        <v>1</v>
      </c>
      <c r="L81" s="3">
        <f>COUNTIF(RESULTATS_ZNS!K82,"&gt;0")</f>
        <v>0</v>
      </c>
      <c r="M81" s="3">
        <f>COUNTIF(RESULTATS_ZNS!L82,"&gt;0")</f>
        <v>0</v>
      </c>
      <c r="N81" s="3">
        <f>COUNTIF(RESULTATS_ZNS!M82,"&gt;0")</f>
        <v>1</v>
      </c>
      <c r="O81" s="3">
        <f>COUNTIF(RESULTATS_ZNS!N82,"&gt;0")</f>
        <v>0</v>
      </c>
      <c r="P81"/>
    </row>
    <row r="82" spans="1:16" s="27" customFormat="1" x14ac:dyDescent="0.25">
      <c r="A82" s="4" t="s">
        <v>245</v>
      </c>
      <c r="B82" s="46">
        <v>388200.804</v>
      </c>
      <c r="C82" s="46">
        <v>4607900.9440000001</v>
      </c>
      <c r="D82" s="27" t="s">
        <v>241</v>
      </c>
      <c r="E82" s="27" t="s">
        <v>241</v>
      </c>
      <c r="F82" s="27" t="s">
        <v>241</v>
      </c>
      <c r="G82" s="27" t="s">
        <v>241</v>
      </c>
      <c r="H82" s="27" t="s">
        <v>241</v>
      </c>
      <c r="I82" s="27" t="s">
        <v>241</v>
      </c>
      <c r="J82" s="27" t="s">
        <v>241</v>
      </c>
      <c r="K82" s="27" t="s">
        <v>241</v>
      </c>
      <c r="L82" s="27" t="s">
        <v>241</v>
      </c>
      <c r="M82" s="27" t="s">
        <v>241</v>
      </c>
      <c r="N82" s="27" t="s">
        <v>241</v>
      </c>
      <c r="O82" s="27" t="s">
        <v>241</v>
      </c>
      <c r="P82"/>
    </row>
    <row r="83" spans="1:16" s="27" customFormat="1" x14ac:dyDescent="0.25">
      <c r="A83" s="4" t="s">
        <v>246</v>
      </c>
      <c r="B83" s="46">
        <v>388170.728</v>
      </c>
      <c r="C83" s="46">
        <v>4607972.4809999997</v>
      </c>
      <c r="D83" s="27" t="s">
        <v>241</v>
      </c>
      <c r="E83" s="27" t="s">
        <v>241</v>
      </c>
      <c r="F83" s="27" t="s">
        <v>241</v>
      </c>
      <c r="G83" s="27" t="s">
        <v>241</v>
      </c>
      <c r="H83" s="27" t="s">
        <v>241</v>
      </c>
      <c r="I83" s="27" t="s">
        <v>241</v>
      </c>
      <c r="J83" s="27" t="s">
        <v>241</v>
      </c>
      <c r="K83" s="27" t="s">
        <v>241</v>
      </c>
      <c r="L83" s="27" t="s">
        <v>241</v>
      </c>
      <c r="M83" s="27" t="s">
        <v>241</v>
      </c>
      <c r="N83" s="27" t="s">
        <v>241</v>
      </c>
      <c r="O83" s="27" t="s">
        <v>241</v>
      </c>
      <c r="P83"/>
    </row>
    <row r="84" spans="1:16" s="27" customFormat="1" x14ac:dyDescent="0.25">
      <c r="A84" s="4" t="s">
        <v>247</v>
      </c>
      <c r="B84" s="46">
        <v>388128.12699999998</v>
      </c>
      <c r="C84" s="46">
        <v>4607901.4369999999</v>
      </c>
      <c r="D84" s="27" t="s">
        <v>241</v>
      </c>
      <c r="E84" s="27" t="s">
        <v>241</v>
      </c>
      <c r="F84" s="27" t="s">
        <v>241</v>
      </c>
      <c r="G84" s="27" t="s">
        <v>241</v>
      </c>
      <c r="H84" s="27" t="s">
        <v>241</v>
      </c>
      <c r="I84" s="27" t="s">
        <v>241</v>
      </c>
      <c r="J84" s="27" t="s">
        <v>241</v>
      </c>
      <c r="K84" s="27" t="s">
        <v>241</v>
      </c>
      <c r="L84" s="27" t="s">
        <v>241</v>
      </c>
      <c r="M84" s="27" t="s">
        <v>241</v>
      </c>
      <c r="N84" s="27" t="s">
        <v>241</v>
      </c>
      <c r="O84" s="27" t="s">
        <v>241</v>
      </c>
      <c r="P84"/>
    </row>
    <row r="85" spans="1:16" s="27" customFormat="1" x14ac:dyDescent="0.25">
      <c r="A85" s="4" t="s">
        <v>248</v>
      </c>
      <c r="B85" s="46">
        <v>388205.45600000001</v>
      </c>
      <c r="C85" s="46">
        <v>4607814.3820000002</v>
      </c>
      <c r="D85" s="27" t="s">
        <v>241</v>
      </c>
      <c r="E85" s="27" t="s">
        <v>241</v>
      </c>
      <c r="F85" s="27" t="s">
        <v>241</v>
      </c>
      <c r="G85" s="27" t="s">
        <v>241</v>
      </c>
      <c r="H85" s="27" t="s">
        <v>241</v>
      </c>
      <c r="I85" s="27" t="s">
        <v>241</v>
      </c>
      <c r="J85" s="27" t="s">
        <v>241</v>
      </c>
      <c r="K85" s="27" t="s">
        <v>241</v>
      </c>
      <c r="L85" s="27" t="s">
        <v>241</v>
      </c>
      <c r="M85" s="27" t="s">
        <v>241</v>
      </c>
      <c r="N85" s="27" t="s">
        <v>241</v>
      </c>
      <c r="O85" s="27" t="s">
        <v>241</v>
      </c>
      <c r="P85"/>
    </row>
    <row r="86" spans="1:16" s="27" customFormat="1" x14ac:dyDescent="0.25">
      <c r="A86" s="4" t="s">
        <v>249</v>
      </c>
      <c r="B86" s="46">
        <v>388231.07500000001</v>
      </c>
      <c r="C86" s="46">
        <v>4607881.4800000004</v>
      </c>
      <c r="D86" s="27" t="s">
        <v>241</v>
      </c>
      <c r="E86" s="27" t="s">
        <v>241</v>
      </c>
      <c r="F86" s="27" t="s">
        <v>241</v>
      </c>
      <c r="G86" s="27" t="s">
        <v>241</v>
      </c>
      <c r="H86" s="27" t="s">
        <v>241</v>
      </c>
      <c r="I86" s="27" t="s">
        <v>241</v>
      </c>
      <c r="J86" s="27" t="s">
        <v>241</v>
      </c>
      <c r="K86" s="27" t="s">
        <v>241</v>
      </c>
      <c r="L86" s="27" t="s">
        <v>241</v>
      </c>
      <c r="M86" s="27" t="s">
        <v>241</v>
      </c>
      <c r="N86" s="27" t="s">
        <v>241</v>
      </c>
      <c r="O86" s="27" t="s">
        <v>241</v>
      </c>
      <c r="P86"/>
    </row>
    <row r="87" spans="1:16" s="27" customFormat="1" x14ac:dyDescent="0.25">
      <c r="A87" s="3" t="s">
        <v>271</v>
      </c>
      <c r="B87" s="46">
        <v>388089.83718099998</v>
      </c>
      <c r="C87" s="46">
        <v>4607900.6547670001</v>
      </c>
      <c r="D87" s="27" t="s">
        <v>241</v>
      </c>
      <c r="E87" s="27" t="s">
        <v>241</v>
      </c>
      <c r="F87" s="27" t="s">
        <v>241</v>
      </c>
      <c r="G87" s="27" t="s">
        <v>241</v>
      </c>
      <c r="H87" s="27" t="s">
        <v>241</v>
      </c>
      <c r="I87" s="27" t="s">
        <v>241</v>
      </c>
      <c r="J87" s="27" t="s">
        <v>241</v>
      </c>
      <c r="K87" s="27" t="s">
        <v>241</v>
      </c>
      <c r="L87" s="27" t="s">
        <v>241</v>
      </c>
      <c r="M87" s="27" t="s">
        <v>241</v>
      </c>
      <c r="N87" s="27" t="s">
        <v>241</v>
      </c>
      <c r="O87" s="27" t="s">
        <v>241</v>
      </c>
      <c r="P87"/>
    </row>
    <row r="88" spans="1:16" s="27" customFormat="1" x14ac:dyDescent="0.25">
      <c r="A88" s="3"/>
      <c r="D88" s="24"/>
      <c r="E88" s="24"/>
      <c r="F88"/>
      <c r="G88"/>
      <c r="H88"/>
      <c r="I88"/>
      <c r="J88"/>
      <c r="K88"/>
      <c r="L88"/>
      <c r="M88"/>
      <c r="N88"/>
      <c r="O88"/>
      <c r="P88"/>
    </row>
    <row r="89" spans="1:16" s="27" customFormat="1" x14ac:dyDescent="0.25">
      <c r="A89"/>
      <c r="B89" s="47" t="s">
        <v>285</v>
      </c>
      <c r="F89"/>
      <c r="G89"/>
      <c r="H89"/>
      <c r="I89"/>
      <c r="J89" s="2"/>
      <c r="K89"/>
      <c r="L89"/>
      <c r="M89"/>
      <c r="N89"/>
      <c r="O89"/>
      <c r="P89"/>
    </row>
    <row r="90" spans="1:16" s="27" customFormat="1" x14ac:dyDescent="0.25">
      <c r="A90"/>
      <c r="F90"/>
      <c r="G90"/>
      <c r="H90"/>
      <c r="I90"/>
      <c r="J90"/>
      <c r="K90"/>
      <c r="L90"/>
      <c r="M90"/>
      <c r="N90"/>
      <c r="O90"/>
      <c r="P90"/>
    </row>
    <row r="91" spans="1:16" s="27" customFormat="1" x14ac:dyDescent="0.25">
      <c r="A91"/>
      <c r="F91"/>
      <c r="G91"/>
      <c r="H91"/>
      <c r="I91"/>
      <c r="J91"/>
      <c r="K91"/>
      <c r="L91"/>
      <c r="M91"/>
      <c r="N91"/>
      <c r="O91"/>
      <c r="P91"/>
    </row>
    <row r="92" spans="1:16" s="27" customFormat="1" x14ac:dyDescent="0.25">
      <c r="A92"/>
      <c r="F92"/>
      <c r="G92"/>
      <c r="H92"/>
      <c r="I92"/>
      <c r="J92"/>
      <c r="K92"/>
      <c r="L92"/>
      <c r="M92"/>
      <c r="N92"/>
      <c r="O92"/>
      <c r="P92"/>
    </row>
    <row r="93" spans="1:16" s="27" customFormat="1" x14ac:dyDescent="0.25">
      <c r="A93"/>
      <c r="F93"/>
      <c r="G93"/>
      <c r="H93"/>
      <c r="I93"/>
      <c r="J93"/>
      <c r="K93"/>
      <c r="L93"/>
      <c r="M93"/>
      <c r="N93"/>
      <c r="O93"/>
      <c r="P93"/>
    </row>
    <row r="94" spans="1:16" s="27" customFormat="1" x14ac:dyDescent="0.25">
      <c r="A94"/>
      <c r="B94" s="46"/>
      <c r="C94" s="46"/>
      <c r="F94"/>
      <c r="G94"/>
      <c r="H94"/>
      <c r="I94"/>
      <c r="J94"/>
      <c r="K94"/>
      <c r="L94"/>
      <c r="M94"/>
      <c r="N94"/>
      <c r="O94"/>
      <c r="P94"/>
    </row>
    <row r="95" spans="1:16" s="27" customFormat="1" x14ac:dyDescent="0.25">
      <c r="A95"/>
      <c r="B95"/>
      <c r="C95"/>
      <c r="F95"/>
      <c r="G95"/>
      <c r="H95"/>
      <c r="I95"/>
      <c r="J95"/>
      <c r="K95"/>
      <c r="L95"/>
      <c r="M95"/>
      <c r="N95"/>
      <c r="O95"/>
      <c r="P95"/>
    </row>
    <row r="96" spans="1:16" s="24" customFormat="1" x14ac:dyDescent="0.25">
      <c r="A96"/>
      <c r="B96"/>
      <c r="C96"/>
      <c r="F96"/>
      <c r="G96"/>
      <c r="H96"/>
      <c r="I96"/>
      <c r="J96"/>
      <c r="K96"/>
      <c r="L96"/>
      <c r="M96"/>
      <c r="N96"/>
      <c r="O96"/>
      <c r="P96"/>
    </row>
    <row r="97" spans="1:16" s="27" customFormat="1" x14ac:dyDescent="0.25">
      <c r="A97"/>
      <c r="B97"/>
      <c r="C97"/>
      <c r="F97"/>
      <c r="G97"/>
      <c r="H97"/>
      <c r="I97"/>
      <c r="J97"/>
      <c r="K97"/>
      <c r="L97"/>
      <c r="M97"/>
      <c r="N97"/>
      <c r="O97"/>
      <c r="P97"/>
    </row>
    <row r="98" spans="1:16" s="24" customFormat="1" x14ac:dyDescent="0.25">
      <c r="A98"/>
      <c r="B98"/>
      <c r="C98"/>
      <c r="F98"/>
      <c r="G98"/>
      <c r="H98"/>
      <c r="I98"/>
      <c r="J98"/>
      <c r="K98"/>
      <c r="L98"/>
      <c r="M98"/>
      <c r="N98"/>
      <c r="O98"/>
      <c r="P98"/>
    </row>
    <row r="99" spans="1:16" s="27" customFormat="1" x14ac:dyDescent="0.25">
      <c r="A99"/>
      <c r="B99"/>
      <c r="C99"/>
      <c r="F99"/>
      <c r="G99"/>
      <c r="H99"/>
      <c r="I99"/>
      <c r="J99"/>
      <c r="K99"/>
      <c r="L99"/>
      <c r="M99"/>
      <c r="N99"/>
      <c r="O99"/>
      <c r="P99"/>
    </row>
    <row r="100" spans="1:16" s="27" customFormat="1" x14ac:dyDescent="0.25">
      <c r="A100"/>
      <c r="B100"/>
      <c r="C100"/>
      <c r="F100"/>
      <c r="G100"/>
      <c r="H100"/>
      <c r="I100"/>
      <c r="J100"/>
      <c r="K100"/>
      <c r="L100"/>
      <c r="M100"/>
      <c r="N100"/>
      <c r="O100"/>
      <c r="P100"/>
    </row>
    <row r="101" spans="1:16" s="27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46" spans="1:16" x14ac:dyDescent="0.25">
      <c r="D146" s="24"/>
      <c r="E146" s="27"/>
    </row>
    <row r="147" spans="1:16" s="27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64" spans="1:5" x14ac:dyDescent="0.25">
      <c r="A164" s="2"/>
      <c r="D164" s="2"/>
      <c r="E164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CG-EM_ZNS</vt:lpstr>
      <vt:lpstr>&gt;lim_deteccio</vt:lpstr>
      <vt:lpstr>NGRs</vt:lpstr>
      <vt:lpstr>&gt;NGR_us_actual</vt:lpstr>
      <vt:lpstr>RESULTATS_ZNS</vt:lpstr>
      <vt:lpstr>MATRIU_SIG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</cp:lastModifiedBy>
  <dcterms:created xsi:type="dcterms:W3CDTF">2015-05-24T15:02:27Z</dcterms:created>
  <dcterms:modified xsi:type="dcterms:W3CDTF">2015-09-26T08:23:59Z</dcterms:modified>
</cp:coreProperties>
</file>